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80" windowWidth="19170" windowHeight="4740" tabRatio="941" firstSheet="37" activeTab="53"/>
  </bookViews>
  <sheets>
    <sheet name="K1.1" sheetId="1" r:id="rId1"/>
    <sheet name="K1.2" sheetId="2" r:id="rId2"/>
    <sheet name="K2.1" sheetId="3" r:id="rId3"/>
    <sheet name="K3.1" sheetId="4" r:id="rId4"/>
    <sheet name="R1.1" sheetId="5" r:id="rId5"/>
    <sheet name="R1.2" sheetId="6" r:id="rId6"/>
    <sheet name="İM1.1" sheetId="7" r:id="rId7"/>
    <sheet name="İM1.2" sheetId="8" r:id="rId8"/>
    <sheet name="İM1.3" sheetId="9" r:id="rId9"/>
    <sheet name="İM1.4" sheetId="10" r:id="rId10"/>
    <sheet name="Ç1.1" sheetId="11" r:id="rId11"/>
    <sheet name="Ç1.2" sheetId="12" r:id="rId12"/>
    <sheet name="Ç1.3" sheetId="13" r:id="rId13"/>
    <sheet name="Ç2.1" sheetId="14" r:id="rId14"/>
    <sheet name="İ1.1" sheetId="15" r:id="rId15"/>
    <sheet name="SU1.1" sheetId="16" r:id="rId16"/>
    <sheet name="SU1.2" sheetId="17" r:id="rId17"/>
    <sheet name="KY1.1" sheetId="18" r:id="rId18"/>
    <sheet name="KY1.2" sheetId="19" r:id="rId19"/>
    <sheet name="KY2.1" sheetId="20" r:id="rId20"/>
    <sheet name="KY2.2" sheetId="21" r:id="rId21"/>
    <sheet name="E1.1" sheetId="22" r:id="rId22"/>
    <sheet name="E1.2" sheetId="23" r:id="rId23"/>
    <sheet name="KÜ1.1" sheetId="24" r:id="rId24"/>
    <sheet name="KÜ1.2" sheetId="25" r:id="rId25"/>
    <sheet name="KÜ1.3" sheetId="26" r:id="rId26"/>
    <sheet name="KÜ1.5" sheetId="27" r:id="rId27"/>
    <sheet name="KÜ2.3" sheetId="28" r:id="rId28"/>
    <sheet name="KÜ2.3 (2)" sheetId="29" r:id="rId29"/>
    <sheet name="KÜ2.4" sheetId="30" r:id="rId30"/>
    <sheet name="KÜ3.1" sheetId="31" r:id="rId31"/>
    <sheet name="KÜ3.2" sheetId="32" r:id="rId32"/>
    <sheet name="KÜ4.1" sheetId="33" r:id="rId33"/>
    <sheet name="T1.1" sheetId="34" r:id="rId34"/>
    <sheet name="T1.2" sheetId="35" r:id="rId35"/>
    <sheet name="T1.3" sheetId="36" r:id="rId36"/>
    <sheet name="T1.4" sheetId="37" r:id="rId37"/>
    <sheet name="T1.5" sheetId="38" r:id="rId38"/>
    <sheet name="T1.6" sheetId="39" r:id="rId39"/>
    <sheet name="T1.7" sheetId="40" r:id="rId40"/>
    <sheet name="T1.8" sheetId="41" r:id="rId41"/>
    <sheet name="T1.9" sheetId="42" r:id="rId42"/>
    <sheet name="T1.10" sheetId="43" r:id="rId43"/>
    <sheet name="T1.11" sheetId="44" r:id="rId44"/>
    <sheet name="T1.12" sheetId="45" r:id="rId45"/>
    <sheet name="T2.1" sheetId="46" r:id="rId46"/>
    <sheet name="T3.1" sheetId="47" r:id="rId47"/>
    <sheet name="T4.1" sheetId="48" r:id="rId48"/>
    <sheet name="SA1.1" sheetId="49" r:id="rId49"/>
    <sheet name="SA2.1" sheetId="50" r:id="rId50"/>
    <sheet name="SA3.1" sheetId="51" r:id="rId51"/>
    <sheet name="SA3.2" sheetId="52" r:id="rId52"/>
    <sheet name="Mİ1.1" sheetId="53" r:id="rId53"/>
    <sheet name="GÜ1.1" sheetId="54" r:id="rId54"/>
    <sheet name="GÜ1.2" sheetId="55" r:id="rId55"/>
    <sheet name="İİ1.1" sheetId="56" r:id="rId56"/>
    <sheet name="İİ1.2" sheetId="57" r:id="rId57"/>
    <sheet name="İİ2.1" sheetId="58" r:id="rId58"/>
    <sheet name="AĞ1.1" sheetId="59" r:id="rId59"/>
    <sheet name="SO1.1" sheetId="60" r:id="rId60"/>
    <sheet name="SO2.1" sheetId="61" r:id="rId61"/>
    <sheet name="SO3.1" sheetId="62" r:id="rId62"/>
    <sheet name="SO4.1" sheetId="63" r:id="rId63"/>
    <sheet name="GS1.1" sheetId="64" r:id="rId64"/>
    <sheet name="GS1.2" sheetId="65" r:id="rId65"/>
  </sheets>
  <definedNames/>
  <calcPr fullCalcOnLoad="1"/>
</workbook>
</file>

<file path=xl/sharedStrings.xml><?xml version="1.0" encoding="utf-8"?>
<sst xmlns="http://schemas.openxmlformats.org/spreadsheetml/2006/main" count="1813" uniqueCount="373">
  <si>
    <t>Tarımsal alanlara zarar veren yaban domuzu zararlısı ile mücadele edilecektir.</t>
  </si>
  <si>
    <t>Temin edilen yaban domuzu fişeği sayısı</t>
  </si>
  <si>
    <t>Genel zararlılarla mücadele kapsamında, yabani domuz zararı ile mücadele edilmesi için 2015-2019 yılları arasında her yıl 10.000 adet Yaban Domuzu Fişeği alımı</t>
  </si>
  <si>
    <t>Verimli, kaliteli, rekabet gücü yüksek, sertifikalı ve planlı bir hayvansal üretim modeline geçilecektir.</t>
  </si>
  <si>
    <t>İlde oluşabilecek ve insan sağlığını tehdit eder nitelikteki potansiyel hayvan hastalıklarının (Kuş Gribi ve Kırım Kongo Kanamalı Ateşi vb.) mücadelesi için yeterli alet- ekipman, temin edilecektir.</t>
  </si>
  <si>
    <t>Alımı yapılan ekipman sayısı</t>
  </si>
  <si>
    <t>Kuş Gribi ile Mücadele için gerekli olan eldiven, gözlük, galoş, tulum, dezenfektan, imha tankı vb. aletlerin alımı gerçekleştirilecektir.</t>
  </si>
  <si>
    <t>Kırım Kongo Kanamalı Ateşi Hastalığı ile mücadele için gerekli araç ve gereçler temin edilecektir.</t>
  </si>
  <si>
    <t>Tarladan Sofraya Güvenli ve Sağlıklı Bir Üretim Modeline Geçilerek, Gıda Güvenliği Sağlanacaktır.</t>
  </si>
  <si>
    <t>Gıda Güvenliğini sağlamak amacıyla, köylerdeki kadın üreticilerimize süt ürünleri yapımı konusunda eğitim verilecektir.</t>
  </si>
  <si>
    <t>Alınan süt derecesi ve cendere bezi sayısı</t>
  </si>
  <si>
    <t>Gıda güvenliğine uygun peynir yapımı için kadın üreticilerimize süt derecesi ve cendere bezi dağıtılarak yerinde eğitim verilmesi.</t>
  </si>
  <si>
    <t>Kırsal Alanda Tarımsal Altyapı Sağlanarak, Rekabet Gücü Yüksek Bir Tarım Sektörü Oluşturulacaktır.</t>
  </si>
  <si>
    <t>Fuar gezisine katılan çiftçi sayısı</t>
  </si>
  <si>
    <t>Sağlık hizmetlerini her kesime modern ve kaliteli bir şekilde sunabilmek için İhtiyacı olan sağlık evlerinin bakım onarımı yapılacaktır.</t>
  </si>
  <si>
    <t>İhtiyacı olan sağlık evlerinin bakım onarımı yapılacaktır.</t>
  </si>
  <si>
    <t>Hizmette olan sağlık evlerinden ihtiyacı olanların bakım ve onarımının yapılması</t>
  </si>
  <si>
    <t>Tedavi Edici Sağlık Hizmetlerinin kalitesi artırılacak, sağlık hizmetlerinin büyük oranda birinci basamakta gerçekleştirilmesini sağlamak amacıyla, bu sağlık kuruluşlarının alt yapısı ve insan kaynakları güçlendirilecektir. Ayrıca Acil Sağlık Hizmetlerinde kalite arttırılarak acil vakaya ulaşma seviyesi istenilen düzeye çıkarılacaktır.</t>
  </si>
  <si>
    <t>112 Acil Servis hizmetinde görevli ambulansların ve UMKE ekipmanlarının sürekli kullanımda olduğundan bakım ve onarımları yapılacaktır.</t>
  </si>
  <si>
    <t>Bakım ve onarımı yapılan telsiz sayısı</t>
  </si>
  <si>
    <t>Bakım ve onarımı yapılan UMKE ekipmanı sayısı</t>
  </si>
  <si>
    <t>Bakım ve onarımı yapılan ambulans sayısı</t>
  </si>
  <si>
    <t>Acil Sağlık hizmetlerinde kullanılan ambulansların ve UMKE ekipmanlarının bakım ve onarımlarının yapılması</t>
  </si>
  <si>
    <t>Acil Sağlık hizmetlerinde kullanılan telsiz ve rolelerinin bakım ve onarımlarının yapılması</t>
  </si>
  <si>
    <t>Koruyucu sağlık hizmetlerinde kalite arttırılacak ve KKKA hastalığına ve olası influenza salgınına hazırlıklı olunacaktır.</t>
  </si>
  <si>
    <t>2015-2019 yılları arasında KKKA hastalığından ölenlerin sayısı en aza indirilecektir.</t>
  </si>
  <si>
    <t>Alınan kene kartı sayısı</t>
  </si>
  <si>
    <t>Bilinçlendirilen vatandaş sayısı</t>
  </si>
  <si>
    <t>KKKA hastalığına karşı kene kartı alınması, broşür basılması ve dağıtımının yapılması</t>
  </si>
  <si>
    <t>2010-2014 yılları arasında olası influenza salgınına karşı hazırlıklı olunacaktır.</t>
  </si>
  <si>
    <t>İnfluenza salgınına hazır hale getirilen sağlık kurumu sayısı</t>
  </si>
  <si>
    <t>Olası influenza salgınına karşı mücadele edilmesi</t>
  </si>
  <si>
    <t>Sportif faaliyet ortamlarının oluşturulması ve geliştirilmesi amacıyla, il ve ilçe merkezlerinde yeni tesisler yapılacak, mevcut alt yapı tesislerinin verimli bir şekilde işlemesi sağlanacaktır.</t>
  </si>
  <si>
    <t>Amasya Merkez ve ilçelerinde ihtiyaca göre yeni tesisler yapılacak, mevcut tesislerden ihtiyacı olanların bakım-onarımları gerçekleştirilecektir.</t>
  </si>
  <si>
    <t>Yeni yapılan tesis sayısı</t>
  </si>
  <si>
    <t>Bakım-onarımları yapılan tesis sayısı</t>
  </si>
  <si>
    <t>Taşova Spor Salonu Bakım ve onarımının yapılması</t>
  </si>
  <si>
    <t>Amasya Merkez Sentetik Çim Yüzeyli Futbol Sahası Yapılması</t>
  </si>
  <si>
    <t>Tesislerde İhtiyaca göre gerekli malzeme alımı yapılacaktır. Ayrıca Amatör spor kulüplerine malzeme yardımı yapılacak ve Uluslararası organizasyonlarda başarılı olan sporcular ödüllendirilecektir.</t>
  </si>
  <si>
    <t>Tesislere alınan malzeme miktarı</t>
  </si>
  <si>
    <t>Malzeme yardımı yapılan kulüp sayısı</t>
  </si>
  <si>
    <t xml:space="preserve">Ödüllendirilen sporcu sayısı </t>
  </si>
  <si>
    <t>Amatör spor kulüplerine malzeme yardımı yapılması ve Uluslararası organizasyonlarda başarılı olan sporcuların ödüllendirilmesi</t>
  </si>
  <si>
    <t xml:space="preserve">Gelirleri ve/veya sermaye birikimleri yetersiz küçük girişimcilerin ve dezavantajlı grupların; mesleki, sanatsal birikimlerini ve yeteneklerini gelirlerini arttırıcı faaliyetlere kanalize etmek amacıyla mikro kredilerle desteklenmesi sağlanacak ve işsizliğin azalmasına katkıda bulunulacaktır. </t>
  </si>
  <si>
    <t>Hedef kitlenin gelirlerini arttırmak ve işsizliği azaltmak için yöresel potansiyeli bulunan tarım, el sanatları, hayvancılık, dokumacılık, gümüş işlemeciliği, halıcılık vb. alanlardaki girişimler desteklenecektir.</t>
  </si>
  <si>
    <t>Yapılan bilgilendirme toplantıları sayısı</t>
  </si>
  <si>
    <t>Kredi verilen kişi sayısı</t>
  </si>
  <si>
    <t>Mikro kredi hakkında bilgilendirme toplantılarının yapılması, broşür, el ilanları vb. dağıtılması ve bilgilendirme toplantılarının ardından hedef gruptan kredi almak isteyenlerden şartları tutanlara mikro kredi hakkında eğitim verilmesi</t>
  </si>
  <si>
    <t>Hedef gruptan kredi almak isteyenlerden şartları tutanlara kredinin verilmesi ve verilen kredilerin amacına uygun olarak kullanılıp kullanılmadığının denetimi</t>
  </si>
  <si>
    <t>Doğal afet (deprem, su baskını vb.) durumlarında ve olağanüstü durumlarda halkın can ve mal güvenliğinin sağlanması amacıyla gerekli tedbir ve müdahale mekanizmaları kurulacaktır.</t>
  </si>
  <si>
    <t>Her yıl okullarda öğretmen ve öğrenciler ile Mahalle Toplum Afet Gönüllüleri (TAG), Cadde ve Sokak Kılavuzları, Sivil Toplum Örgütleri, Kamu Kurum Kuruluşları İle Özel Sektör Kuruluşları personellerinin deprem öncesi, deprem sırasında, sonrasında ve diğer doğal afetler sırasında ortaya çıkabilecek can ve mal kaybı konusunda alınacak önlemleri öğretmek suretiyle, toplum destekli güvenlik uygulamalarının etki alanı 2019 yılına kadar % 60 düzeyinde genişletilecektir</t>
  </si>
  <si>
    <t>Eğitilen öğrenci sayısı, eğitilen Arama ve Kurtarma Ekibi üye sayısı</t>
  </si>
  <si>
    <t>Eğitilen beden öğretmeni ve sivil savunma kolu öğretmeni sayısı</t>
  </si>
  <si>
    <t>Eğitilen izci lideri sayısı</t>
  </si>
  <si>
    <t>Toplum Afet gönüllüleri ve okul öncesi, ilk ve ortaöğretim, meslek yüksek okulu öğrencileri, Kredi Yurtlar Kurumu’nda kalan öğrenciler ile halka Sivil Savunma eğitiminin verilmesi</t>
  </si>
  <si>
    <t>Afet yönetim merkezi kurulacak, afet yönetim merkezi için ihtiyaç duyulan araç ve gereçler temin edilecek ve bölgedeki 9 ilin arama ve kurtarma ekipleriyle örnek afet tatbikatı gerçekleştirilecektir.</t>
  </si>
  <si>
    <t>Afet Yönetim Merkezi binasının kurulması</t>
  </si>
  <si>
    <t xml:space="preserve">Temin edilen araç gereç cinsi ve miktarı </t>
  </si>
  <si>
    <t>Düzenlenen sivil savunma tatbikat sayısı</t>
  </si>
  <si>
    <t>Afet Yönetim Merkezi için, meydana gelebilecek muhtemel afetlerde kullanılmak üzere İl ve ilçelerde ihtiyaç duyulan araç ve gereçlerin temin edilmesi</t>
  </si>
  <si>
    <t xml:space="preserve">Afet Yönetim Merkezinin kurulmasını müteakip 2018 yılında Bölgemizdeki 9 İlin arama ve kurtarma ekipleriyle Örnek Afet Tatbikatı gerçekleştirilmesi ve sivil savunma tatbikatlarının düzenli olarak yapılması </t>
  </si>
  <si>
    <t>2019 yılı sonuna kadar üretim ve satış şartları daha da  geliştirilerek İşletmenin gelirleri  yıllık % 5 olmak üzere 5 yılda toplam % 25 oranında artırılacaktır.</t>
  </si>
  <si>
    <t>Tüvenan ve satılabilir üretimleri günlük, kömür kalitesi denetimleri aylık periyotlarla, düzenli olarak yapılacaktır.</t>
  </si>
  <si>
    <t>Yıl içinde yapılan toplam analiz sayısı</t>
  </si>
  <si>
    <t>İşletmede bulunan kömür analiz laboratuarının akredite laboratuar haline getirilmesi</t>
  </si>
  <si>
    <t>Yıllık gelir miktarı</t>
  </si>
  <si>
    <t>Yıllık üretim miktarı</t>
  </si>
  <si>
    <t>Eleme ve torbalama tesisinde revizyon yapılması</t>
  </si>
  <si>
    <t>Kömür stok alanlarının çelik konstrüksiyon çatı ile kapatılması</t>
  </si>
  <si>
    <t>İşletme Ruhsat sahasında uzun vadeli projeler yapılarak daha verimli sahalarda kapalı ve açık ocak olarak üretim yapmak</t>
  </si>
  <si>
    <t>Çevre ve insan sağlığı ve güvenliği ön planda tutularak çalışma ortamı oluşturulacaktır</t>
  </si>
  <si>
    <t>Çalışma sahasında yapılacak düzenlemelerle çalışma şartlarının iyileştirilmesi ve eski çalışılan yerlerin doğaya yeniden kazandırılması sağlanacaktır.</t>
  </si>
  <si>
    <t>Çalışanlar için en uygun şantiye binasının oluşturulması</t>
  </si>
  <si>
    <t>İçmesuyu isale hattı ve sanat yapılarının yenilenmesi</t>
  </si>
  <si>
    <t>İşletme - ocak arası yolların asfaltlanması</t>
  </si>
  <si>
    <t>Kömür stok sahalarının betonlanması</t>
  </si>
  <si>
    <t>Madencilik yapılan eski alanların rehabilitasyonu ve gerekli ağaçlandırmanın yapılması</t>
  </si>
  <si>
    <t>İlimizdeki mevcut ormanların korunması, miktarlarının arttırılması ve köylerin ekonomik yapılarının güçlendirilmesi amacıyla ağaçlandırma çalışmaları yapılacaktır.</t>
  </si>
  <si>
    <t>Uygun alanlar seçilerek gelir getirici türlerle ağaçlandırma yapılacak, mevcut ormanlarda meydana gelebilecek yangınlara müdahale için su tankı alımı yapılacaktır.</t>
  </si>
  <si>
    <t>Alınan su tankı sayısı</t>
  </si>
  <si>
    <t>Her yıl köy/köylerde uygun olan 5 ha alanda ceviz fidanı dikimi yapılacaktır.</t>
  </si>
  <si>
    <t>Ceviz dikilen sahalarda fidanların sulanması için sulama sistemleri kurulacaktır.</t>
  </si>
  <si>
    <t>Yangınla mücadele kapsamında Orman İşletme Müdürlüğü ile işbirliği yapılacaktır.</t>
  </si>
  <si>
    <t>Yangına hassas alanlarda meydana gelebilecek yangına müdahale için her yıl 5 er adet 2,5 ton kapasiteli su tankı alınacaktır.</t>
  </si>
  <si>
    <t>Güçlü toplum yapısı oluşturulması için eğitimler verilecektir.</t>
  </si>
  <si>
    <t>Toplumun temelini oluşturan aile ve çocuklara yönelik koruyucu hizmetler kapsamında eğitimler verilecektir.</t>
  </si>
  <si>
    <t>Verilen eğitim sayısı</t>
  </si>
  <si>
    <t>Eğitime katılan kişi sayısı</t>
  </si>
  <si>
    <t>Evlenecek çiftler için evlilik öncesi eğitim verilmesi</t>
  </si>
  <si>
    <t>Kadına yönelik şiddet ile ilgili eğitim verilecektir.</t>
  </si>
  <si>
    <t>Çocuk istismarına karşı eğitim verilecektir.</t>
  </si>
  <si>
    <t>Aile eğitim programı kapsamında; hukuk, sağlık, iktisat, medya, aile eğitimi ve iletişim konularında eğitim verilecektir.</t>
  </si>
  <si>
    <t>Korumaya muhtaç bireylerin yeterli ortamlarda barınmaları sağlanacaktır.</t>
  </si>
  <si>
    <t>ASP Müdürlüğü bünyesinde bulunan tesislerin bakım ve onarımları yapılacaktır.</t>
  </si>
  <si>
    <t>Bakım ve onarımı yapılan tesis sayısı</t>
  </si>
  <si>
    <t>Her yıl 2 adet tesise bakım onarım yapılması</t>
  </si>
  <si>
    <t>Yeni Çocuk evi açılması, çocuk evlerinin taşınması durumunda bakım onarım vb. giderlerin karşılanması</t>
  </si>
  <si>
    <t>Mevsimlik gezici tarım işçilerinin çalışma ve sosyal hayat koşulları bütünsel ve çok boyutlu bir bakış açısıyla değerlendirilerek iyileştirmeye gidilecektir.</t>
  </si>
  <si>
    <t>Mevsimlik gezici tarım işçilerinin barınma ve altyapı ihtiyaçlarının giderilmesi için gerekli çalışmalar yapılacaktır.</t>
  </si>
  <si>
    <t>Yapılan altyapı tesisi sayısı</t>
  </si>
  <si>
    <t>Verilen su tankı sayısı</t>
  </si>
  <si>
    <t>Verilen çadır sayısı</t>
  </si>
  <si>
    <t>Tarım işçilerinin konaklama yerlerinin altyapısının (içmesuyu, atıksu, yol) yapılarak yaşam şartlarının iyileştirilmesi</t>
  </si>
  <si>
    <t>İhtiyacı olan ailelere çadır yardımı yapılacaktır.</t>
  </si>
  <si>
    <t>Sosyal yaşamın geliştirilmesine yönelik çalışmalar yürütülecektir.</t>
  </si>
  <si>
    <t>Çocukların ve Engelli vatandaşların sosyal yaşamın geliştirilmesine yönelik çalışmalar yapılacaktır.</t>
  </si>
  <si>
    <t>Yapılan çocuk oyun parkı sayısı</t>
  </si>
  <si>
    <t>Köylere çocuk oyun parklarının kurulması</t>
  </si>
  <si>
    <t>Engelsiz spor merkezi kurulması</t>
  </si>
  <si>
    <t>İldeki jeotermal alanların ve memba suyu ile ilgili faaliyetlerin İl Özel İdaresi öncülüğünde yap-işlet-devret modeli veya Özel İdare eli ile çalıştırılması, kiralanması vb. yollarla değerlendirilmesi</t>
  </si>
  <si>
    <t>Kanalizasyon tesisi olmayan yerleşim yerlerinde kanalizasyon şebekesi ve fosseptik yapılacak, tesislerin daha verimli kullanımın sağlanması için İkmal ve yenileme, bakım ve onarım çalışmaları yürütülecektir.</t>
  </si>
  <si>
    <t>Kanalizasyon şebekesi yapılan yerleşim birimi sayısı</t>
  </si>
  <si>
    <t>Yapılan fosseptik sayısı</t>
  </si>
  <si>
    <t>Bakım ve onarım yapılan yerleşim birimi sayısı</t>
  </si>
  <si>
    <t>İkmal ve yenileme yapılan yerleşim birimi sayısı</t>
  </si>
  <si>
    <t>İçişleri Bakanlığı Taşra Teşkilatı hizmet içi eğitim konularının yanı sıra, kurumun gelişmesine yönelik yönetici, mesleki ve teknik eğitim, bilgisayar eğitimi, birimlerin ve ortak unvan gruplarının ihtiyaçlarını da içeren bir eğitim ihtiyaç analizi ve planlamasının yapılması</t>
  </si>
  <si>
    <t xml:space="preserve">Kurum içerisinde Stratejik planlamadan sorumlu olan Plan Proje Yatırım ve İnşaat Müdürlüğü rehberliğinde faaliyet gösterecek bir "2015-2019 stratejik planı" stratejik planlama kurulu oluşturularak yöneticiler ve personel ile yılda en az 12 saat stratejik planlama ve stratejik yönetim hususunda bilgilendirme toplantıları düzenlenecektir. </t>
  </si>
  <si>
    <t>Basında yayınlanan haber metni sayısı</t>
  </si>
  <si>
    <t xml:space="preserve">Bir birim ya da kişinin görevlendirilmesi ve haber metinlerinin düzenli olarak üretilmesi. Yılda en az 50 kez kurumun hizmet yapısı ve faaliyetleri hakkında yazılı ve görsel basında haberlerin yer almasının sağlanması. </t>
  </si>
  <si>
    <t>3 er aylık periyotlarla İl Özel İdaresinin faaliyetlerinin sunulduğu dergi çıkarılması.</t>
  </si>
  <si>
    <t>Hizmetlerin hızlı sağlıklı yürütülebilmesi için uygun çalışma alanları oluşturulacaktır.</t>
  </si>
  <si>
    <t>Çalışmaların uygun mekanlarda yürütülebilmesi için yeni binalar yapılacak, mevcut binalarda bakım onarım çalışmaları yürütülecektir.</t>
  </si>
  <si>
    <t>Yeni yapılan bina sayısı</t>
  </si>
  <si>
    <t>Bakım onarımı yapılan bina sayısı</t>
  </si>
  <si>
    <t xml:space="preserve">İl Özel idaresi hizmetlerinin etkin bir şekilde yürütülmesi için Özel idare Hizmet binası yapımı </t>
  </si>
  <si>
    <t>İl Özel İdaresine ait Hizmet Binası, Lojman, Misafirhane, İşhanı vb. binaların bakım onarımının yapılması</t>
  </si>
  <si>
    <t>İdaremize kanunlarla verilen yetkiler çerçevesinde, Valilik Hizmet Binası, Vali Konağı, Kaymakam evi vb. binaların bakım onarımının yapılması</t>
  </si>
  <si>
    <t>İl Özel İdaresi Boğazköy Şantiye Binasının yapılması</t>
  </si>
  <si>
    <t>İl Özel İdaresi Kültür Merkezi bakım onarım ve yenileme projesinin yapılması</t>
  </si>
  <si>
    <t>2019 yılı sonuna kadar tahakkuka bağlı ve bağlı olmayan gelirlerde tahakkuk ve tahsilat çabaları geliştirilerek kurumun gelirleri yıllık % 5 olmak üzere 5 yılda toplam % 25 oranında artırılacaktır.</t>
  </si>
  <si>
    <t xml:space="preserve">2019 yılına kadar Merkez ilçe ve İlçelere Bağlı yerlerde işyeri açma ve çalışma ruhsatı olmayan yerlerin tamamının ruhsatla denetim altına alınması,  </t>
  </si>
  <si>
    <t>İl Özel İdaresine ait boş olan taşınmazların değerlendirilmesi</t>
  </si>
  <si>
    <t>İl Hudutları dahilinde araştırmaların yapılarak maden sahaları, içmesuyu ve su ürünleri üretim yerleri, Jeotermal kaynaklarının kayıt altına alınması, İl Özel İdaresine ait jeotermal kaynaklar ile ilgili proje çalışması yapılması</t>
  </si>
  <si>
    <t>DSİ ile koordineli olarak belirlenecek alanlarda rusubat temizliği kapsamında çıkan ariyet malzemesinin değerlendirilmesi</t>
  </si>
  <si>
    <t>Planlı ve plansız alanlarda, imar ve kentsel iyileştirme açısından ihtiyaç duyulan öncelikli eksiklikler tamamlanacaktır.</t>
  </si>
  <si>
    <t xml:space="preserve">2019 yılı sonuna kadar yerleşik alan sınır tespiti yapılmayan köy ortak yapısı bulunan köy bağlılarının köy yerleşik alan sınır tespiti yapılacaktır. </t>
  </si>
  <si>
    <t>Köy yerleşik alan sınır tespiti yapılan köy bağlısı sayısı</t>
  </si>
  <si>
    <t>Köy ortak yapısı bulunan köy bağlılarının köy yerleşik alan sınır tespiti yapılması</t>
  </si>
  <si>
    <t>Köy yerleşik alan sınır tespiti yapılan paftaların sayısal ortama aktarılması</t>
  </si>
  <si>
    <t>Tüm köylerin kadastro paftaların sayısal ortamda alınması</t>
  </si>
  <si>
    <t>2019 yılı sonuna kadar imar planlarının revize edilmesi, 18. madde uygulaması vb. çalışmaları yürütülecektir.</t>
  </si>
  <si>
    <t>Revize edilen imar planı sayısı</t>
  </si>
  <si>
    <t>18. madde uygulaması sayısı</t>
  </si>
  <si>
    <t>Kapanan 18 adet belde belediyelerinin imar planlarının revize edilmesi</t>
  </si>
  <si>
    <t>Kapanan 18 adet belde belediyelerinin imar planları ile ilgili 18. madde uygulaması çalışmaları</t>
  </si>
  <si>
    <t>3194 sayılı İmar Kanunun 32. maddesi uyarınca gerekli çalışmalar yapılacaktır.</t>
  </si>
  <si>
    <t>Yıkılan bina sayısı</t>
  </si>
  <si>
    <t>İmar Kanununa aykırı olarak yapılan kaçak yapıların yıkılması için yıkım ihalesine çıkılması</t>
  </si>
  <si>
    <t>2019 yılı sonuna kadar köy yerleşim ve tarımsal amaçlı tip yapı projesi üretilecektir.</t>
  </si>
  <si>
    <t>Tip proje sayısı</t>
  </si>
  <si>
    <t>Köylü vatandaşlarımızın bedelsiz olarak yararlanabilmeleri için tarihi, kültürel ve sosyo-ekonomik dokuya uygun 20 adet konut, ahır, samanlık, depo ve benzeri tip yapı projesi hazırlanması.</t>
  </si>
  <si>
    <t>Kırsal kesimdeki yaşam kalitesinin yükseltilmesini sağlamak amacıyla, kanalizasyon, atıksuyun arıtılması, katı atıkların toplanması vb. sorunları gidermeye yönelik hizmetler sunulacaktır.</t>
  </si>
  <si>
    <t>Her yıl 5 adet kanalizasyon şebekesi yapılmayan köy veya bağlılarında kanalizasyon şebekesi yapımı projesinin hayata geçirilmesi</t>
  </si>
  <si>
    <t>Her yıl 5 adet fosseptik yapılmayan köy veya bağlılarında fosseptik yapımı projesinin hayata geçirilmesi</t>
  </si>
  <si>
    <t>İhtiyaç olan köylerde kanalizasyon tesisinin limit kapsamında bakım-onarım projesinin hayata geçirilmesi için her yıl 20.000 m kanalizasyon borusu ve 50 adet baca alınması</t>
  </si>
  <si>
    <t xml:space="preserve">Her yıl 2 adet önceki yıllarda yapılan ve ekonomik ömrünü tamamlayan kanalizasyon şebekesi veya fosseptiğin yenilenmesi </t>
  </si>
  <si>
    <t xml:space="preserve">Kanalizasyon şebekesi yapılan ve fosseptikte ön arıtımı sağlanan evsel atık suların çevreyi kirletmesini engellemeye yönelik arıtma tesisleri kurulacaktır. </t>
  </si>
  <si>
    <t>Tespiti yapılan arıtma yapılmaya uygun köy sayısı</t>
  </si>
  <si>
    <t xml:space="preserve">Arıtma yapılacak köylerin tespiti ve önceliklendirmesinin yapılması ve ihtiyacı olan köylerde arıtma tesisi yapım projelerinin hayata geçirilmesi </t>
  </si>
  <si>
    <t>Yerleşim yerlerinde oluşan evsel nitelikli katı atıkların toplanması ve uygun katı atık bertaraf tesisine nakledilmesi için gerekli çalışmalar yapılacaktır.</t>
  </si>
  <si>
    <t>Evsel katı atığı toplanan yerleşim birimi sayısı</t>
  </si>
  <si>
    <t>Alınan çöp toplama aracı sayısı</t>
  </si>
  <si>
    <t>Alınan konteynır sayısı</t>
  </si>
  <si>
    <t>Köylerde oluşan evsel nitelikli katı atıkların toplanması için ihtiyaç duyulan konteynırların alımının yapılması</t>
  </si>
  <si>
    <t>Köylerde oluşan evsel nitelikli katı atıkların toplanması ve nakli için ihtiyaç duyulan araçların alımının yapılması</t>
  </si>
  <si>
    <t xml:space="preserve">Köylerde oluşan evsel nitelikli katı atıkların toplanması </t>
  </si>
  <si>
    <t>Yenilenebilir enerji kaynaklarını en verimli ve en ekonomik şekilde kullanılması için çalışmalar yapılacaktır.</t>
  </si>
  <si>
    <t>Doğal dengenin korunması ve CO2 emisyon oranını düşürerek çevre kirliliğinin azaltılması için yenilenebilir kaynaklardan enerji üretimi için projeler üretilecektir.</t>
  </si>
  <si>
    <t xml:space="preserve">Üretilen proje sayısı </t>
  </si>
  <si>
    <t>1 MW (maksimum) gücünde lisansız RES yapılması</t>
  </si>
  <si>
    <t>Kırsal kesimdeki yaşam kalitesinin yükseltilmesini sağlamak amacıyla, yerleşim yerlerinin içme ve kullanma suyu ihtiyaçlarının tamamı karşılanacak, su kayıp-kaçakları önlenecek, mevcut şebekeler iyileştirilerek sağlıklı ve çevre dostu malzeme kullanımı yaygınlaştırılacaktır.</t>
  </si>
  <si>
    <t>Yeni tesis yapılan yerleşim yeri sayısı</t>
  </si>
  <si>
    <t>İkmal-yenileme yapılan yerleşim yeri sayısı</t>
  </si>
  <si>
    <t>Klorlama cihazı takılan yerleşim yeri sayısı</t>
  </si>
  <si>
    <t>Limit kapsamında bakım-onarım yapılan yerleşim yeri sayısı</t>
  </si>
  <si>
    <t>Sıhhi hale getirilen depo sayısı</t>
  </si>
  <si>
    <t>Yapılan analiz sayısı</t>
  </si>
  <si>
    <t xml:space="preserve">Her yıl İçmesuyu ihtiyacı olan 5 adet yerleşim yerine sağlıklı ve yeterli su getirilmesi için yeni tesis yapılması </t>
  </si>
  <si>
    <t>Eskimiş, yıpranmış, sık sık arızaların meydana geldiği, tamiri mümkün olmayan, büyük su kayıpları ve fiziksel, kimyasal ve bakteriyolojik kirlenmeye sebep olan şebeke ağı ve isale hatlarında yenileme çalışması yapılması</t>
  </si>
  <si>
    <t>Her yıl 20 adet yerleşim yerinde içmesuyu deposunun ve diğer sanat yapılarının sıhhi kullanımlarının sağlanması için gerekli onarımın yapılması</t>
  </si>
  <si>
    <t>Yerleşim yerlerine sağlıklı içmesuyu sağlanması için rutin fiziksel, kimyasal ve bakteriyolojik analizlerin yapılması</t>
  </si>
  <si>
    <t xml:space="preserve">2019 yılı sonuna kadar Amasya ilindeki sulanabilecek arazinin 4.520 Ha alanı toplam 40 adet SST projesi ile sulamaya kavuşturulacaktır. </t>
  </si>
  <si>
    <t>YÜS projelerinin hayata geçirilmesi</t>
  </si>
  <si>
    <t>YAS projelerinin hayata geçirilmesi</t>
  </si>
  <si>
    <t>Gölet yapım projelerinin hayata geçirilmesi</t>
  </si>
  <si>
    <t xml:space="preserve">2019 yılı sonuna kadar 5 adet hayvan içme suyu göleti yapılarak meralarda toplam 2000 hayvana içme suyu imkanı sağlanacaktır.  </t>
  </si>
  <si>
    <t>Hayata geçirilen YÜS proje sayısı</t>
  </si>
  <si>
    <t>Hayata geçirilen YAS proje sayısı</t>
  </si>
  <si>
    <t>Hayata geçirilen Gölet proje sayısı</t>
  </si>
  <si>
    <t>Hayvan içmsuyu göleti projelerinin hayata geçirilmesi</t>
  </si>
  <si>
    <t xml:space="preserve">Amasya il merkezi ve ilçelerdeki mevcut stabilize köy yollarından asfalt kaplama yapımına uygun olan köylerin asfalt kaplaması yapılacak ve asfalt kaplama yolun öncelik sırasına göre 2. kat asfaltı yapılarak asfalt kaplaması yenilenecektir. Yol güvenliği için hazırlanan plan doğrultusunda trafik işaretlemesi yapılacaktır. </t>
  </si>
  <si>
    <t xml:space="preserve">İl Özel İdaresi ekipleri ile her yıl 10 km stabilize köy yolu 1. kat asfalt yapılarak asfalt kaplama statüsüne kavuşturulması </t>
  </si>
  <si>
    <t>İl Özel İdaresi ekipleri ile her yıl 50 km asfalt köyyolunda 2.kat asfalt projesinin hayata geçirilmesi</t>
  </si>
  <si>
    <t>Köy yollarında trafik işaretlemesi için ihtiyaç tespitinin yapılması ve tespite göre trafik işaretlemesi yapılarak yol güvenliğinin arttırılması</t>
  </si>
  <si>
    <t>İhtiyaç olan köyyollarında stabilize kaplama, kilitli parketaşı ve yol onarımı yapılacak,  sanat yapıları ve köprüler inşaa edilecektir.</t>
  </si>
  <si>
    <t>Onarım yapılan yol uzunluğu</t>
  </si>
  <si>
    <t>Yapılan yeni yol miktarı</t>
  </si>
  <si>
    <t>Yapılan kilitli parketaşı miktarı</t>
  </si>
  <si>
    <t>İl Özel İdaresi ekipleri ile her yıl 100 km stabilize kaplamasının yapılması</t>
  </si>
  <si>
    <t>İl Özel İdaresi ekipleri ile köy yollarının ihtiyaç olan kesimlerinde her yıl 10 km güzergah değişimi, yol genişletme vb. yol onarımının yapılması</t>
  </si>
  <si>
    <t>İl Özel İdaresi ekipleri ile her yıl 10 km yeni yol açılması</t>
  </si>
  <si>
    <t>Köyyollarında her yıl 5 adet sanat yapısı yapılarak ihtiyacının karşılanması</t>
  </si>
  <si>
    <t>Köyyollarında her yıl 1 adet köprü inşaatının önceliklendirme planlama ve projelendirilmesinin yapılarak inşasının tamamlanması</t>
  </si>
  <si>
    <t xml:space="preserve">Asfalt kaplama köyyollarında bozulan kısımlarda asfalt bakım yapılması </t>
  </si>
  <si>
    <t>Her yıl 10.000 m2 kilitli parketaşı yapılması</t>
  </si>
  <si>
    <t xml:space="preserve">Kurumumuz yatırım hizmetlerinin sağlıklı olarak yürütülebilmesi için gerekli iş makineleri alınacak veya kiralama yoluna gidilecek; iş makinelerinin daha verimli çalıştırılması için gerekli bakım onarımları yapılacak ve ekonomik ömrünü tamamlamış iş makineleri servis dışı tutularak makine parkının işlerliği sağlanacaktır.  </t>
  </si>
  <si>
    <t>Satın alınan iş makineleri sayısı, satışı yapılan iş makineleri sayısı</t>
  </si>
  <si>
    <t>Kiralanan iş makinesi sayısı</t>
  </si>
  <si>
    <t>Satışı yapılan diğer makinelerin sayısı</t>
  </si>
  <si>
    <t>İhtiyaç duyulan iş makinelerinin satın alınması veya ihtiyaca göre kiralaması yapılması</t>
  </si>
  <si>
    <t xml:space="preserve">İhtiyaç duyulan binek araçların satın alınması veya ihtiyaca göre kiralaması yapılması </t>
  </si>
  <si>
    <t xml:space="preserve">Kurumumuz yatırım hizmetlerinin sağlıklı olarak yürütülebilmesi için gerekli akaryakıt, madeni yağ, lastik vb. temel ihtiyaçlar alınacak ve iş makinelerinin bakım ve onarımları yapılarak makine parkının işlerliği sağlanacaktır.  </t>
  </si>
  <si>
    <t>Alınan akaryakıt miktarı</t>
  </si>
  <si>
    <t>Alınan lastik miktarı</t>
  </si>
  <si>
    <t>Alınan madeni yağ miktarı</t>
  </si>
  <si>
    <t>Bakım ve onarımı yapılan araç sayısı</t>
  </si>
  <si>
    <t xml:space="preserve">Akaryakıt alımı yapılması </t>
  </si>
  <si>
    <t xml:space="preserve">Lastik alımı yapılması </t>
  </si>
  <si>
    <t xml:space="preserve">Madeni yağ alımı yapılması </t>
  </si>
  <si>
    <t xml:space="preserve">İş makinelerinin düzenli olarak bakım ve onarımlarının yapılması </t>
  </si>
  <si>
    <t>Kayıt altına alınan içmesuyu ve su ürünleri üretim yerleri sayısı</t>
  </si>
  <si>
    <t>Kurulan arıtma tesisi sayısı</t>
  </si>
  <si>
    <t>İçmesuyu ihtiyacı olan köy veya bağlılarının sağlıklı ve yeterli içme suyuna kavuşturulması ve ikmal-yenileme gereken yerlerde ikmal-yenileme projesinin hayata geçirilmesi sağlanacaktır.</t>
  </si>
  <si>
    <t>İçme suyu tesislerinde oluşabilecek (deprem, sel, heyelan, zaman aşımı, v.b. kaynaklı) arıza ve yıpranmalara karşı bakım ve onarım yapılması amacıyla limit kapsamında yeteri miktarda malzemenin alınması</t>
  </si>
  <si>
    <t>Sağlıklı içmesuyu hizmetinin verilmesi amacıyla ihtiyacı olan köylerde içmesuyu deposuna klorlama cihazı takılması</t>
  </si>
  <si>
    <t>Kurumdaki orta ve üst yöneticilerin yöneticilik ve liderlik yetkinliklerini; insan kaynağının yetkinliklerini geliştirmeye yönelik sistemli eğitimler verilecek ve stratejik planlama sürecinin sonraki dönemlerde de sağlıklı ve etkin bir şekilde hazırlanmasını ve uygulanmasını sağlamaya yönelik çalışmalar yapılacaktır.</t>
  </si>
  <si>
    <t xml:space="preserve">Kurumumuz yatırım hizmetlerinin sağlıklı olarak yürütülebilmesi için gerekli iş makineleri alınacak veya ihtiyaca bağlı olarak kiralama yoluna gidilecek; ekonomik ömrünü tamamlamış iş makineleri servis dışı tutularak makine parkının işlerliği sağlanacaktır.  </t>
  </si>
  <si>
    <t xml:space="preserve">PERFORMANS TABLOSU </t>
  </si>
  <si>
    <t>İdare Adı</t>
  </si>
  <si>
    <t>Amaç</t>
  </si>
  <si>
    <t>Hedef</t>
  </si>
  <si>
    <t>Performans Hedefi</t>
  </si>
  <si>
    <t>Açıklamalar</t>
  </si>
  <si>
    <t>Performans Göstergeleri</t>
  </si>
  <si>
    <t>Açıklama</t>
  </si>
  <si>
    <t>Faaliyetler</t>
  </si>
  <si>
    <t xml:space="preserve">Bütçe </t>
  </si>
  <si>
    <t>Bütçe Dışı</t>
  </si>
  <si>
    <t xml:space="preserve">Genel Toplam </t>
  </si>
  <si>
    <t>Kaynak (TL)</t>
  </si>
  <si>
    <t>Amasya İl Özel İdaresi</t>
  </si>
  <si>
    <t>Kurumda çalışan tüm yöneticiler yılda 72 saat yönetim ve liderlik eğitimine ve personel ise kurum içindeki deneyimli yöneticilerce yılda en az 30 saat mesleki ve teknik eğitime tabi tutulacaktır.</t>
  </si>
  <si>
    <t>Yıllık olarak düzenlenen yönetici ve teknik personel eğitim sayısı</t>
  </si>
  <si>
    <t>Eğitimler katılan yönetici ve teknik personel sayısı</t>
  </si>
  <si>
    <t>Eğitim organizasyonunun yapılarak, özel sektör eğitim ve danışmanlık kuruluşlarından veya Üniversitelerden Hizmet İçi Eğitimin satın alınması ve uygulanması</t>
  </si>
  <si>
    <t>Yıllık olarak düzenlenen bilgilendirme toplantılarının toplam süresi</t>
  </si>
  <si>
    <t xml:space="preserve">Aylık değerlendirme raporu sayısı </t>
  </si>
  <si>
    <t xml:space="preserve">"Stratejik Planlama Kurulu" kurularak tüzüğünün hazırlanması, Stratejik Planlama ve stratejik yönetim toplantılarının planlanması, aylık değerlendirme raporlarının sunulması. </t>
  </si>
  <si>
    <t>İl Özel İdaresinin yaptığı çalışmalardan medya yoluyla tüm kesimlerin bilgilendirilmesi sağlanacaktır.</t>
  </si>
  <si>
    <t>Her yıl düzenli olarak kuruma yönelik haberlerin medyada yayınlanması sağlanacaktır.</t>
  </si>
  <si>
    <t xml:space="preserve">Çıkarılan dergi sayısı </t>
  </si>
  <si>
    <t>Kiralanan binek araç sayısı</t>
  </si>
  <si>
    <t>Ekonomik ömrünü tamamlamış iş makinelerinin servis dışı tutulması.</t>
  </si>
  <si>
    <t xml:space="preserve">Kırsal kesimde yaşayan vatandaşlarımızın ürün alternatiflerini arttırmak, pazar imkanlarını geliştirmek ve neticede refah düzeyini yükselterek, köyden kente göç oranını azaltmak için çalışmalar yapılacaktır. </t>
  </si>
  <si>
    <t>Yenilenen ve onarılan proje sayısı</t>
  </si>
  <si>
    <t>Sulamaya açılan saha (ha) miktarı</t>
  </si>
  <si>
    <t>Yapılan hayvan içme suyu gölet sayısı</t>
  </si>
  <si>
    <t>Yoldan kaynaklanabilecek kusurların azaltılması için ihtiyaç duyulan yerlerde ulaşım standardı yüksek yeni yollar yapılacak, mevcut yolların standardı yükseltilerek ihtiyaç duyulan gerekli alt yapılar tamamlanacaktır.</t>
  </si>
  <si>
    <t>Yapılan 1. kat asfalt yol uzunluğu</t>
  </si>
  <si>
    <t>Yapılan 2. kat asfalt yol uzunluğu</t>
  </si>
  <si>
    <t>Dikilen trafik levhası miktarı</t>
  </si>
  <si>
    <t>Yapılan asfalt bakım miktarı</t>
  </si>
  <si>
    <t>Yapılan greyderli bakım miktarı</t>
  </si>
  <si>
    <t>Stabilize kaplama yapılan yol uzunluğu</t>
  </si>
  <si>
    <t>Yapılan sanat yapısı sayısı</t>
  </si>
  <si>
    <t>Yapılan köprü sayısı</t>
  </si>
  <si>
    <t>Kurumun gelir girdilerinin artırılmasına yönelik olarak taşınır ve taşınmaz malların çeşitli yollarla (kira, satış, amme hizmeti vb.) değerlendirilecek ve gelirler artırılacaktır.</t>
  </si>
  <si>
    <t>Gayrisıhhi müesseselerin ve sıhhi müesseselerin denetimleri aylık periyotlarla, düzenli olarak yapılacaktır.</t>
  </si>
  <si>
    <t>Yapılan denetim sayısı</t>
  </si>
  <si>
    <t>Teknik eksikliklerin giderilmesi ve denetim organizasyonunun güçlendirilerek hayata geçirilmesi</t>
  </si>
  <si>
    <t>İşyeri açma ve çalışma ruhsatı olmayıp denetim altına alınan işyeri sayısı</t>
  </si>
  <si>
    <t>Kayıt altına alınan maden sahaları sayısı</t>
  </si>
  <si>
    <t>Kayıt altına alınan jeotermal kaynak sayısı</t>
  </si>
  <si>
    <t>Tahakkuk ve tahsilat işlemleri yapılan işyeri sayısı</t>
  </si>
  <si>
    <t>Temel eğitimde nitelik ve nicelik ile ilgili sorunları çözmek için altyapı, insan kaynakları, rehberlik ve hizmet içi eğitim alanlarında yürütülen çalışmalara destek sağlanacak.</t>
  </si>
  <si>
    <t>Okullar arasındaki nitelik farklılıklarını gidermeye yönelik olarak Bakanlık payı ile birlikte temel eğitim okullarının fiziki durumları geliştirilecek ve yıpranan binaların onarımları sağlanacaktır.</t>
  </si>
  <si>
    <t>Onarılan bina sayısı</t>
  </si>
  <si>
    <t>2015-2019 yılları arasında her yıl 5 ar adet olmak üzere toplam 25 adet temel eğitim okulunda bina onarımı ve çevre düzenlemelerinin yapılması</t>
  </si>
  <si>
    <t>Temel eğitimde nitelikli bir eğitim gerçekleştirmek için derslik başına düşen öğrenci sayısı düşürülecek ve ikili öğretim yapan ilköğretim okullarının tamamında tekli eğitime geçilmesi çalışmalarına destek sağlanacaktır. İhtiyaç olması durumunda ortaöğretim alanlarında yapılacak çalışmalara destek sağlanacaktır.</t>
  </si>
  <si>
    <t>Yapılan yeni derslik sayısı</t>
  </si>
  <si>
    <t>Tekli eğitim yapılan okul sayısı</t>
  </si>
  <si>
    <t xml:space="preserve">Her yıl için İl merkezinde ve ilçelerde ihtiyacı olan bölgelere 1 adet yeni okul ve ek derslik yapılması </t>
  </si>
  <si>
    <t>İlin nitelikli eğitim kazanması amacıyla ortaöğretim alanında yapılacak çalışmalarda ihtiyaç duyulduğunda destek sağlanması.</t>
  </si>
  <si>
    <t>Kültür varlıklarını açığa çıkarmak, varlık ve değerlerini koruyarak sürdürülebilirliklerini sağlama amacına destek sağlanacaktır.</t>
  </si>
  <si>
    <t>Ortaya çıkarılan somut olmayan miras varlıkları sayısı</t>
  </si>
  <si>
    <t>Mevcut Kültürel Envanterinin güncellenmesi</t>
  </si>
  <si>
    <t>Bilimsel arkeolojik kazılar gerçekleştirilecektir.</t>
  </si>
  <si>
    <t>Ortaya çıkarılan tarihi eserler ve tarihi yapıların sayısı</t>
  </si>
  <si>
    <t>Harşena Kalesi ve Kızlar Sarayı Bilimsel Kazı Çalışmaları</t>
  </si>
  <si>
    <t>Oluz Höyük Bilimsel Kazı Çalışmaları</t>
  </si>
  <si>
    <t>Tarihi ve kültürel mirasın turizme ve şehrin kültür hayatına katkısını artırmaya yönelik olarak iyileştirme ve düzenleme çalışmaları yapılacaktır.</t>
  </si>
  <si>
    <t>Restorasyonu tamamlanan kültür varlığı sayısı</t>
  </si>
  <si>
    <t>Kalenin rahatça gezilebilmesi için gezi yolları oluşturulması (basamaklarla gezi yollarının birbirine bağlanması)</t>
  </si>
  <si>
    <t>Tarihi ve Tescilli Yapıların aydınlatma projelerinin hazırlatılması</t>
  </si>
  <si>
    <t xml:space="preserve">Tarihi ve Tescilli Yapıların aydınlatma proje uygulaması </t>
  </si>
  <si>
    <t>Harşena Kalesi güvenli hale getirilerek ziyarete uygun hale getirilecektir.</t>
  </si>
  <si>
    <t xml:space="preserve">Güvenli hale getirilen tırmanma merdivenleri </t>
  </si>
  <si>
    <t xml:space="preserve">Kale tırmanma merdivenlerinin güvenli hale getirilmesi </t>
  </si>
  <si>
    <t>Kültür ve turizm varlıklarımızın tanınması ve bu sayede daha çok ziyaretçinin ilimizi ziyaret etmesi için bütün alternatif tanıtım imkanları kullanılarak ulusal ve uluslararası alanda tanıtım çalışmaları yapılarak Amasya Turizmi markalaştırılacaktır.</t>
  </si>
  <si>
    <t xml:space="preserve">Amasya ilinin kültürel geçmişi üzerine geniş bir bilgi kaynağı oluşturmaya yönelik yayın ve tanıtım materyalleri hazırlanacak ve İldeki kültür-turizm potansiyellerinin geliştirilmesi amacıyla tanıtım faaliyetleri gerçekleştirilecektir. </t>
  </si>
  <si>
    <t>Hayata geçirilen proje sayısı</t>
  </si>
  <si>
    <t>Hazırlanan yayın ve tanıtım materyali sayısı</t>
  </si>
  <si>
    <t xml:space="preserve">Amasya görsel tanıtım CD'sinin Çoğaltılması </t>
  </si>
  <si>
    <t xml:space="preserve">Mevcut tanıtım broşürlerinin revize edilerek yeniden bastırılması, ayrıca ildeki tarihi, turistik yer, mekan ve eserlere yönelik küçük çaplı el broşürlerinin hazırlanarak yayınlanması </t>
  </si>
  <si>
    <t xml:space="preserve">Tanıtım fuar ve organizasyonlara katılım ve stant yapımı </t>
  </si>
  <si>
    <t xml:space="preserve">Çeşitli gösteri toplulukları, tiyatro, konser, organizasyon ağırlama </t>
  </si>
  <si>
    <t xml:space="preserve">Altın Elma Beste Yarışmasının düzenlenmesi </t>
  </si>
  <si>
    <t xml:space="preserve">Yerli ve yabancı medya mensuplarının İlimizde ağırlanması ile yurt içinde ve yurt dışında tanıtım amaçlı haberlerin yayınlanması </t>
  </si>
  <si>
    <t>Tanıtım amacıyla dış şehirlerde ve şehirlerarası karayollarında billboard kiralanması</t>
  </si>
  <si>
    <t>Tanıtıcı yayınların çeşitli dillere çevirisi</t>
  </si>
  <si>
    <t>İnternet ortamında Amasya tanıtımı</t>
  </si>
  <si>
    <t>Medya ile ilişkiler</t>
  </si>
  <si>
    <t>Amasya Kültür ve Turizmi marka kimliğinin oluşturulması çalışmalarına destek sağlanacaktır.</t>
  </si>
  <si>
    <t>Yapılan imaj çalışması sayısı</t>
  </si>
  <si>
    <t>Amasya’nın markalaştırılmasına ve marka kimliğinin oluşturulmasına yönelik imaj çalışması</t>
  </si>
  <si>
    <t>Kültür ve turizm varlıklarımızın korunması ve tanıtılması adına halkta ve turizm işletmelerine yönelik eğitim programları düzenlenerek kültürel miras bilinci oluşturulması ve kentin turizme hazır olması sağlanacaktır.</t>
  </si>
  <si>
    <t>Halkta turizm bilincinin oluşturulması ve bu konuda farkındalık yaratılması amacıyla eğitimler gerçekleştirilecektir.</t>
  </si>
  <si>
    <t>Eğitilen kişi sayısı</t>
  </si>
  <si>
    <t>Turizm Bilincinin Oluşturulması</t>
  </si>
  <si>
    <t xml:space="preserve">Kültür varlıklarının korunması eğitim projesi </t>
  </si>
  <si>
    <t>Turizm İşletmelerine yönelik personel eğitimi ve turizm bilinci edindirme eğitimleri gerçekleştirilecektir.</t>
  </si>
  <si>
    <t>Eğitim verilen turizm işletmeleri sayısı</t>
  </si>
  <si>
    <t>Hijyen Eğitimi</t>
  </si>
  <si>
    <t>İldeki turizm potansiyellerini en etkin ve verimli şekilde değerlendirebilmek için, ihtiyaç duyulan alt ve üstyapı çalışmaları yapılacaktır.</t>
  </si>
  <si>
    <t>İldeki potansiyel turizm çevreleri değerlendirilerek turizme kazandırılması amacıyla projeler hazırlanacak veya başka kurumların projelerine ortak olunacaktır.</t>
  </si>
  <si>
    <t>Hayata geçirilen rekreasyon projesi sayısı</t>
  </si>
  <si>
    <t xml:space="preserve">Kauçuk bend ile suyun şişirilmesi ve yaz aylarında Yeşilırmak nehrinin sandallar ile gezilebilir hale getirilmesi </t>
  </si>
  <si>
    <t>Diğer Kamu Kurum ve Kuruluşları ile ortak proje üretilmesi</t>
  </si>
  <si>
    <t>Rekabet gücü yüksek, verimli ve kaliteli, marka oluşturabilecek bitkisel üretim modeline geçilecektir. Yayım ve teşvik çalışmalarına hız verilecektir.</t>
  </si>
  <si>
    <t>Her yıl  1 adet Kiraz Yetiştiriciliğini Teşvik Yarışması düzenlenecektir.</t>
  </si>
  <si>
    <t>Teşvik Yarışmasına Katılan Üretici Sayısı</t>
  </si>
  <si>
    <t xml:space="preserve">İhracata yönelik kaliteli kiraz yetiştirilmesini teşvik amacıyla 'Kiraz Teşvik Yarışması' na katılan çiftçilerin ödüllendirilmesi  </t>
  </si>
  <si>
    <t>İlde bir marka olan amasya elması üretiminin geliştirilmesi amacıyla 2019 yılına kadar 1.000 dekar alanda bahçe tesis edilerek üretim 4.000 ton seviyelerinden 7.000 ton seviyelerine yükseltilmesi sağlanacaktır.</t>
  </si>
  <si>
    <t>Temin edilen Amasya elması fidanı sayısı</t>
  </si>
  <si>
    <t>İlimiz adıyla özdeşleşen ve Islah çalışmalarıyla periyodisite özelliği kaldırılan fidan çeşitleriyle 5 yıllık dönem içerisinde toplam 1.000 dekar alanda Amasya Elması bahçesi Özel idare kaynaklarıyla tesis edilecektir.</t>
  </si>
  <si>
    <t>25.000 ton olan kiraz üretiminin yıl içerisinde 45.000 tona çıkartılması hedeflenmektedir.</t>
  </si>
  <si>
    <t>Temin edilen kiraz fidanı sayısı</t>
  </si>
  <si>
    <t xml:space="preserve">Özel idare kaynaklı olarak 5 yıllık süre içerisinde 1.000 dekar kiraz bahçesi tesis edilecektir. </t>
  </si>
  <si>
    <t>İlimizde bağcılığın geliştirilmesi amacıyla, yüksek sistem bağ tesisi yaygınlaştırılacaktır.</t>
  </si>
  <si>
    <t>5 yıllık süre içerisinde 300 dekar alanda yüksek sistem bağ projesi gerçekleştirilecektir.</t>
  </si>
  <si>
    <t>Gerek iç pazar istekleri doğrultusunda gerekse ihracata uygun alternatif meyve üretimini geliştirmek amacıyla işletmelerden gelen talepler doğrultusunda İnnap, armut ve Geç erik çeşitleriyle kapama meyve bahçeleri kurulacaktır.</t>
  </si>
  <si>
    <t>Kurulan innap, armut ve erik bahçesi sayısı</t>
  </si>
  <si>
    <t>2015-2019 yıllarında 40 dekar innap, 200 dekar erik, 200 dekar armut bahçesi tesislerinde kullanılacak fidan maliyetinin yarısının (gerek görülmesi halinde çiftçilerimizin teşvik edilmesi amacıyla bu oran azaltılabilir) İ.Ö.İ. kaynaklarıyla temin edilmesi.</t>
  </si>
  <si>
    <t>İlimizde ceviz yetiştiriciliğinin geliştirilmesi amacıyla halen 6.374 dekar olan ceviz üretim alanlarının %75 artırılarak 2019 yılı sonunda 11.150 dekara yükseltilmesi sağlanacaktır.</t>
  </si>
  <si>
    <t>5 yıllık süre içerisinde 1500 dekar alanda ceviz bahçesi tesis edilecektir.</t>
  </si>
  <si>
    <t>İlde örtü altı tarımının geliştirilmesi amacıyla 2015-2019 yıllarında mevcut örtü altı alanları %50 artırılacaktır.</t>
  </si>
  <si>
    <t>5 yıllık süreç içerisinde 100 dekar plastik  örtülü sera tesis edilecektir.</t>
  </si>
  <si>
    <t>Hayvancılığın girdi maliyetlerinden olan beslenme girdilerinin ucuzlatılması amacıyla, yem bitkilerinin tarla bitkileri içindeki payı % 5,6’dan % 8 seviyesine yükseltilmesi sağlanacaktır.</t>
  </si>
  <si>
    <t>Yem bitkisi ekilen tarım alanı miktarı</t>
  </si>
  <si>
    <t>2019 yılına kadar mevcut üzerine her yıl 100 ha alanın ekilebilmesi için Özel idare kaynaklı yem bitkisi (yonca, fiğ, korunga) tohumu alımı gerçekleştirilecektir.</t>
  </si>
  <si>
    <t>Çiftçilerin tarımsal gelişmeleri izleyerek, işletmelerinde uygulamaları amacıyla önemli tarım fuarları takip edilecektir.</t>
  </si>
  <si>
    <t xml:space="preserve">Fuar gezisine katılan çiftçi sayısı </t>
  </si>
  <si>
    <t>İlimizdeki üreticilerin 40'ar gruplar halinde Ankara, Kayseri, Bursa ve Antalya Tarım Fuarlarına götürülmesi suretiyle, çiftçilerin yeni tarım teknikleri konusunda yerinde eğitilmesi.</t>
  </si>
  <si>
    <t>5 yıllık perspektifte, tüm üreticiler hastalık ve zararlılarla mücadele konusunda bilgilendirilmek suretiyle, ilimizde görülen bitkisel hastalık ve zararlarında kullanılan zirai mücadele ilaçlarının tekerrür sayısı % 30 azaltılacaktır.</t>
  </si>
  <si>
    <t>SMS gönderilen çiftçi sayısı</t>
  </si>
  <si>
    <t xml:space="preserve">GSM aracılığı ile kısa mesaj şeklinde hastalık ve zararlılarla mücadelenin başladığını bildiren SMS’lerin yollandığı çiftçi sayısı 7.500’den (100.000 adet SMS) 12.500’e çıkartılarak, bitki hastalık ve zararlıları ile mücadele çalışmalarının yıllara göre değişecek konuları içerisine alacak şekilde devam ettirilmesi </t>
  </si>
  <si>
    <t>İyi Tarım Uygulamarı Eğitimi Projesi'nin uygulanması ile ilimizde 2019 yılında İyi Tarım Uygulamaları ile üretim yapılan sebze alanlarının %10'a; meyve alanlarının ise %5'e çıkartılması, Organik tarım yapılan alanların ise 5.000 dekara çıkartılması hedeflenmektedir.</t>
  </si>
  <si>
    <t>Seracılığın ve Meyve Üretiminin Yoğun olduğu bölgelerde her yıl 150 üreticinin İyi Tarım Uygulamaları konusunda eğitilmesi.</t>
  </si>
  <si>
    <t>2015-2019 yılları arasında her yıl 20 üretici olmak üzere toplam 100 üreticiye Organik Tarım Üretimi konusunda eğitim verilip sertifika almaları sağlanarak, Organik Tarım altyapısı sağlanacaktır.</t>
  </si>
  <si>
    <t>Uygulama</t>
  </si>
  <si>
    <t>%</t>
  </si>
  <si>
    <t>Harcama</t>
  </si>
  <si>
    <t>Amasya İline ait Kültür envanterler güncel hale getirilecektir.</t>
  </si>
  <si>
    <t>Tesis edilen bağ alanı (da)</t>
  </si>
  <si>
    <t>Tesis edilen ceviz üretim alanı miktarı (da)</t>
  </si>
  <si>
    <t>Kurulan sera alanı miktarı (da)</t>
  </si>
  <si>
    <t>İyi Tarım yapılan alan miktarı (da)</t>
  </si>
  <si>
    <t>Organik tarım yapılan alan miktarı (da)</t>
  </si>
  <si>
    <t>Bakım onarımı yapılan sağlık evi - Aile sağlığı merkezi sayısı</t>
  </si>
  <si>
    <t>Yapılan asfalt yol miktarı (km)</t>
  </si>
  <si>
    <t>Yapılan betonlama miktarı (m2)</t>
  </si>
  <si>
    <t>Dikilen ağaç sayısı (adet)</t>
  </si>
  <si>
    <t>Ağaç dikilen saha miktarı (ha)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</si>
</sst>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2">
    <font>
      <sz val="12"/>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1"/>
      <name val="Times New Roman"/>
      <family val="1"/>
    </font>
    <font>
      <u val="single"/>
      <sz val="11"/>
      <name val="Times New Roman"/>
      <family val="1"/>
    </font>
    <font>
      <sz val="8"/>
      <name val="Times New Roman"/>
      <family val="1"/>
    </font>
    <font>
      <u val="single"/>
      <sz val="12"/>
      <color indexed="36"/>
      <name val="Times New Roman"/>
      <family val="1"/>
    </font>
    <font>
      <u val="single"/>
      <sz val="12"/>
      <color indexed="12"/>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4" fillId="21" borderId="0" applyNumberFormat="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 fillId="38" borderId="5" applyNumberFormat="0" applyAlignment="0" applyProtection="0"/>
    <xf numFmtId="0" fontId="6" fillId="39" borderId="6" applyNumberFormat="0" applyAlignment="0" applyProtection="0"/>
    <xf numFmtId="0" fontId="33" fillId="40" borderId="7" applyNumberFormat="0" applyAlignment="0" applyProtection="0"/>
    <xf numFmtId="0" fontId="7" fillId="0" borderId="0" applyNumberFormat="0" applyFill="0" applyBorder="0" applyAlignment="0" applyProtection="0"/>
    <xf numFmtId="0" fontId="34" fillId="41" borderId="8" applyNumberFormat="0" applyAlignment="0" applyProtection="0"/>
    <xf numFmtId="0" fontId="8" fillId="22" borderId="0" applyNumberFormat="0" applyBorder="0" applyAlignment="0" applyProtection="0"/>
    <xf numFmtId="0" fontId="9" fillId="0" borderId="9"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35" fillId="40" borderId="8" applyNumberFormat="0" applyAlignment="0" applyProtection="0"/>
    <xf numFmtId="0" fontId="12" fillId="25" borderId="5" applyNumberFormat="0" applyAlignment="0" applyProtection="0"/>
    <xf numFmtId="0" fontId="36" fillId="42" borderId="12" applyNumberFormat="0" applyAlignment="0" applyProtection="0"/>
    <xf numFmtId="0" fontId="37" fillId="4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8" fillId="44" borderId="0" applyNumberFormat="0" applyBorder="0" applyAlignment="0" applyProtection="0"/>
    <xf numFmtId="0" fontId="13" fillId="0" borderId="13" applyNumberFormat="0" applyFill="0" applyAlignment="0" applyProtection="0"/>
    <xf numFmtId="0" fontId="14" fillId="45" borderId="0" applyNumberFormat="0" applyBorder="0" applyAlignment="0" applyProtection="0"/>
    <xf numFmtId="0" fontId="0" fillId="46" borderId="14" applyNumberFormat="0" applyFont="0" applyAlignment="0" applyProtection="0"/>
    <xf numFmtId="0" fontId="0" fillId="47" borderId="15" applyNumberFormat="0" applyAlignment="0" applyProtection="0"/>
    <xf numFmtId="0" fontId="39" fillId="48" borderId="0" applyNumberFormat="0" applyBorder="0" applyAlignment="0" applyProtection="0"/>
    <xf numFmtId="0" fontId="15" fillId="38" borderId="16" applyNumberFormat="0" applyAlignment="0" applyProtection="0"/>
    <xf numFmtId="170" fontId="1" fillId="0" borderId="0" applyFill="0" applyBorder="0" applyAlignment="0" applyProtection="0"/>
    <xf numFmtId="168" fontId="1" fillId="0" borderId="0" applyFill="0" applyBorder="0" applyAlignment="0" applyProtection="0"/>
    <xf numFmtId="0" fontId="16" fillId="0" borderId="0" applyNumberForma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18" fillId="0" borderId="0" applyNumberFormat="0" applyFill="0" applyBorder="0" applyAlignment="0" applyProtection="0"/>
    <xf numFmtId="9" fontId="1" fillId="0" borderId="0" applyFill="0" applyBorder="0" applyAlignment="0" applyProtection="0"/>
  </cellStyleXfs>
  <cellXfs count="42">
    <xf numFmtId="0" fontId="0" fillId="0" borderId="0" xfId="0" applyAlignment="1">
      <alignment/>
    </xf>
    <xf numFmtId="0" fontId="19" fillId="0" borderId="0" xfId="0" applyFont="1" applyFill="1" applyAlignment="1">
      <alignment vertical="center"/>
    </xf>
    <xf numFmtId="0" fontId="20"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20" fillId="25" borderId="21" xfId="0" applyFont="1" applyFill="1" applyBorder="1" applyAlignment="1">
      <alignment horizontal="center" vertical="center"/>
    </xf>
    <xf numFmtId="0" fontId="19" fillId="0" borderId="21" xfId="0" applyFont="1" applyFill="1" applyBorder="1" applyAlignment="1">
      <alignment horizontal="center" vertical="center"/>
    </xf>
    <xf numFmtId="1" fontId="19" fillId="0" borderId="21" xfId="0" applyNumberFormat="1" applyFont="1" applyFill="1" applyBorder="1" applyAlignment="1">
      <alignment horizontal="center" vertical="center"/>
    </xf>
    <xf numFmtId="0" fontId="19" fillId="0" borderId="0" xfId="0" applyFont="1" applyFill="1" applyBorder="1" applyAlignment="1">
      <alignment vertical="center"/>
    </xf>
    <xf numFmtId="0" fontId="20" fillId="25" borderId="22" xfId="0" applyFont="1" applyFill="1" applyBorder="1" applyAlignment="1">
      <alignment horizontal="center" vertical="center" wrapText="1"/>
    </xf>
    <xf numFmtId="4" fontId="19" fillId="0" borderId="21" xfId="0" applyNumberFormat="1" applyFont="1" applyFill="1" applyBorder="1" applyAlignment="1">
      <alignment vertical="center" wrapText="1"/>
    </xf>
    <xf numFmtId="4" fontId="20" fillId="0" borderId="21" xfId="0" applyNumberFormat="1" applyFont="1" applyFill="1" applyBorder="1" applyAlignment="1">
      <alignment vertical="center" wrapText="1"/>
    </xf>
    <xf numFmtId="4" fontId="20" fillId="25" borderId="21" xfId="0" applyNumberFormat="1"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4" fontId="19" fillId="0" borderId="0" xfId="0" applyNumberFormat="1" applyFont="1" applyFill="1" applyBorder="1" applyAlignment="1">
      <alignment vertical="center"/>
    </xf>
    <xf numFmtId="0" fontId="19" fillId="0" borderId="21" xfId="0" applyFont="1" applyFill="1" applyBorder="1" applyAlignment="1">
      <alignment horizontal="center" vertical="center" wrapText="1"/>
    </xf>
    <xf numFmtId="1" fontId="19" fillId="0" borderId="21" xfId="0" applyNumberFormat="1" applyFont="1" applyFill="1" applyBorder="1" applyAlignment="1">
      <alignment horizontal="center" vertical="center" wrapText="1"/>
    </xf>
    <xf numFmtId="4" fontId="20" fillId="0" borderId="23" xfId="0" applyNumberFormat="1" applyFont="1" applyFill="1" applyBorder="1" applyAlignment="1">
      <alignment horizontal="center" vertical="center" wrapText="1"/>
    </xf>
    <xf numFmtId="4" fontId="20" fillId="0" borderId="24" xfId="0" applyNumberFormat="1" applyFont="1" applyFill="1" applyBorder="1" applyAlignment="1">
      <alignment horizontal="center" vertical="center" wrapText="1"/>
    </xf>
    <xf numFmtId="0" fontId="20" fillId="25" borderId="21" xfId="0" applyFont="1" applyFill="1" applyBorder="1" applyAlignment="1">
      <alignment horizontal="left" vertical="center"/>
    </xf>
    <xf numFmtId="0" fontId="19" fillId="0" borderId="22" xfId="0" applyFont="1" applyFill="1" applyBorder="1" applyAlignment="1">
      <alignment horizontal="left" vertical="center" wrapText="1"/>
    </xf>
    <xf numFmtId="0" fontId="19" fillId="0" borderId="21" xfId="0" applyFont="1" applyFill="1" applyBorder="1" applyAlignment="1">
      <alignment horizontal="left" vertical="center"/>
    </xf>
    <xf numFmtId="0" fontId="21" fillId="0" borderId="2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20" fillId="25" borderId="21" xfId="0" applyFont="1" applyFill="1" applyBorder="1" applyAlignment="1">
      <alignment horizontal="left" vertical="center" wrapText="1"/>
    </xf>
    <xf numFmtId="0" fontId="20" fillId="25" borderId="22" xfId="0" applyFont="1" applyFill="1" applyBorder="1" applyAlignment="1">
      <alignment horizontal="center" vertical="center" wrapText="1"/>
    </xf>
    <xf numFmtId="0" fontId="20" fillId="25" borderId="26" xfId="0" applyFont="1" applyFill="1" applyBorder="1" applyAlignment="1">
      <alignment horizontal="center" vertical="center" wrapText="1"/>
    </xf>
    <xf numFmtId="0" fontId="20" fillId="25" borderId="27" xfId="0" applyFont="1" applyFill="1" applyBorder="1" applyAlignment="1">
      <alignment horizontal="center" vertical="center" wrapText="1"/>
    </xf>
    <xf numFmtId="0" fontId="19" fillId="0" borderId="25"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25" borderId="21" xfId="0" applyFont="1" applyFill="1" applyBorder="1" applyAlignment="1">
      <alignment vertical="center" wrapText="1"/>
    </xf>
    <xf numFmtId="0" fontId="19" fillId="0" borderId="26" xfId="0" applyFont="1" applyFill="1" applyBorder="1" applyAlignment="1">
      <alignment horizontal="left" vertical="center" wrapText="1"/>
    </xf>
    <xf numFmtId="0" fontId="19" fillId="0" borderId="28" xfId="0" applyFont="1" applyFill="1" applyBorder="1" applyAlignment="1">
      <alignment horizontal="left" vertical="center" wrapText="1"/>
    </xf>
    <xf numFmtId="4" fontId="20" fillId="0" borderId="29" xfId="0" applyNumberFormat="1" applyFont="1" applyFill="1" applyBorder="1" applyAlignment="1">
      <alignment horizontal="center" vertical="center" wrapText="1"/>
    </xf>
    <xf numFmtId="4" fontId="20" fillId="0" borderId="23" xfId="0" applyNumberFormat="1" applyFont="1" applyFill="1" applyBorder="1" applyAlignment="1">
      <alignment horizontal="right" vertical="center" wrapText="1"/>
    </xf>
    <xf numFmtId="4" fontId="20" fillId="0" borderId="29" xfId="0" applyNumberFormat="1" applyFont="1" applyFill="1" applyBorder="1" applyAlignment="1">
      <alignment horizontal="right" vertical="center" wrapText="1"/>
    </xf>
    <xf numFmtId="4" fontId="20" fillId="0" borderId="24" xfId="0" applyNumberFormat="1" applyFont="1" applyFill="1" applyBorder="1" applyAlignment="1">
      <alignment horizontal="right" vertical="center" wrapText="1"/>
    </xf>
  </cellXfs>
  <cellStyles count="9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tü" xfId="83"/>
    <cellStyle name="Linked Cell" xfId="84"/>
    <cellStyle name="Neutral" xfId="85"/>
    <cellStyle name="Not" xfId="86"/>
    <cellStyle name="Note" xfId="87"/>
    <cellStyle name="Nötr" xfId="88"/>
    <cellStyle name="Output" xfId="89"/>
    <cellStyle name="Currency" xfId="90"/>
    <cellStyle name="Currency [0]" xfId="91"/>
    <cellStyle name="Title" xfId="92"/>
    <cellStyle name="Toplam" xfId="93"/>
    <cellStyle name="Total" xfId="94"/>
    <cellStyle name="Uyarı Metni" xfId="95"/>
    <cellStyle name="Vurgu1" xfId="96"/>
    <cellStyle name="Vurgu2" xfId="97"/>
    <cellStyle name="Vurgu3" xfId="98"/>
    <cellStyle name="Vurgu4" xfId="99"/>
    <cellStyle name="Vurgu5" xfId="100"/>
    <cellStyle name="Vurgu6" xfId="101"/>
    <cellStyle name="Warning Text" xfId="102"/>
    <cellStyle name="Percen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3">
      <selection activeCell="M27" sqref="M2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60" customHeight="1">
      <c r="B6" s="23" t="s">
        <v>229</v>
      </c>
      <c r="C6" s="23"/>
      <c r="D6" s="33" t="s">
        <v>225</v>
      </c>
      <c r="E6" s="33"/>
      <c r="F6" s="33"/>
      <c r="G6" s="33"/>
      <c r="H6" s="33"/>
      <c r="I6" s="33"/>
    </row>
    <row r="7" spans="2:9" ht="54.75" customHeight="1">
      <c r="B7" s="23" t="s">
        <v>230</v>
      </c>
      <c r="C7" s="23"/>
      <c r="D7" s="33" t="s">
        <v>241</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242</v>
      </c>
      <c r="D17" s="25"/>
      <c r="E17" s="25"/>
      <c r="F17" s="25"/>
      <c r="G17" s="9">
        <v>20</v>
      </c>
      <c r="H17" s="9">
        <v>16</v>
      </c>
      <c r="I17" s="9">
        <f>H17/G17*100</f>
        <v>80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243</v>
      </c>
      <c r="D20" s="25"/>
      <c r="E20" s="25"/>
      <c r="F20" s="25"/>
      <c r="G20" s="9">
        <v>400</v>
      </c>
      <c r="H20" s="9">
        <v>259</v>
      </c>
      <c r="I20" s="9">
        <f>H20/G20*100</f>
        <v>64.75</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77.25" customHeight="1">
      <c r="B32" s="8">
        <v>1</v>
      </c>
      <c r="C32" s="24" t="s">
        <v>115</v>
      </c>
      <c r="D32" s="24"/>
      <c r="E32" s="24"/>
      <c r="F32" s="24"/>
      <c r="G32" s="12">
        <v>10000</v>
      </c>
      <c r="H32" s="12"/>
      <c r="I32" s="21">
        <v>15799</v>
      </c>
    </row>
    <row r="33" spans="2:9" s="10" customFormat="1" ht="49.5" customHeight="1">
      <c r="B33" s="8">
        <v>2</v>
      </c>
      <c r="C33" s="24" t="s">
        <v>244</v>
      </c>
      <c r="D33" s="24"/>
      <c r="E33" s="24"/>
      <c r="F33" s="24"/>
      <c r="G33" s="12">
        <v>100000</v>
      </c>
      <c r="H33" s="12"/>
      <c r="I33" s="22"/>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110000</v>
      </c>
      <c r="H37" s="14">
        <f>SUM(H32:H36)</f>
        <v>0</v>
      </c>
      <c r="I37" s="14">
        <f>SUM(I32:I36)</f>
        <v>15799</v>
      </c>
    </row>
    <row r="38" spans="2:9" s="10" customFormat="1" ht="21" customHeight="1">
      <c r="B38" s="15"/>
      <c r="C38" s="15"/>
      <c r="D38" s="15"/>
      <c r="E38" s="15"/>
      <c r="F38" s="16"/>
      <c r="G38" s="17"/>
      <c r="H38" s="16"/>
      <c r="I38" s="17"/>
    </row>
  </sheetData>
  <sheetProtection/>
  <mergeCells count="34">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I32:I33"/>
    <mergeCell ref="B37:F37"/>
    <mergeCell ref="C32:F32"/>
    <mergeCell ref="C33:F33"/>
    <mergeCell ref="C35:F35"/>
    <mergeCell ref="C36:F36"/>
    <mergeCell ref="C34:F3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sheetPr>
    <tabColor indexed="13"/>
  </sheetPr>
  <dimension ref="B2:L38"/>
  <sheetViews>
    <sheetView showGridLines="0" zoomScalePageLayoutView="0" workbookViewId="0" topLeftCell="A21">
      <selection activeCell="I33" sqref="I33:I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134</v>
      </c>
      <c r="E6" s="33"/>
      <c r="F6" s="33"/>
      <c r="G6" s="33"/>
      <c r="H6" s="33"/>
      <c r="I6" s="33"/>
    </row>
    <row r="7" spans="2:9" ht="54.75" customHeight="1">
      <c r="B7" s="23" t="s">
        <v>230</v>
      </c>
      <c r="C7" s="23"/>
      <c r="D7" s="33" t="s">
        <v>148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149</v>
      </c>
      <c r="D17" s="25"/>
      <c r="E17" s="25"/>
      <c r="F17" s="25"/>
      <c r="G17" s="9">
        <v>20</v>
      </c>
      <c r="H17" s="9">
        <v>5</v>
      </c>
      <c r="I17" s="9">
        <f>H17/G17*100</f>
        <v>25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43.5" customHeight="1">
      <c r="B32" s="8">
        <v>1</v>
      </c>
      <c r="C32" s="24" t="s">
        <v>150</v>
      </c>
      <c r="D32" s="24"/>
      <c r="E32" s="24"/>
      <c r="F32" s="24"/>
      <c r="G32" s="12">
        <v>4000</v>
      </c>
      <c r="H32" s="12"/>
      <c r="I32" s="13">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12" s="10" customFormat="1" ht="21" customHeight="1">
      <c r="B37" s="23" t="s">
        <v>238</v>
      </c>
      <c r="C37" s="23"/>
      <c r="D37" s="23"/>
      <c r="E37" s="23"/>
      <c r="F37" s="23"/>
      <c r="G37" s="14">
        <f>SUM(G32:G36)</f>
        <v>4000</v>
      </c>
      <c r="H37" s="14">
        <f>SUM(H32:H36)</f>
        <v>0</v>
      </c>
      <c r="I37" s="14">
        <f>SUM(I32:I36)</f>
        <v>0</v>
      </c>
      <c r="L37" s="18">
        <f>I37+'İM1.3'!I37+'İM1.2'!I37+'İM1.1'!I37</f>
        <v>607.82</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5:F35"/>
    <mergeCell ref="C36:F36"/>
    <mergeCell ref="C34:F34"/>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22">
      <selection activeCell="M35" sqref="M3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151</v>
      </c>
      <c r="E6" s="33"/>
      <c r="F6" s="33"/>
      <c r="G6" s="33"/>
      <c r="H6" s="33"/>
      <c r="I6" s="33"/>
    </row>
    <row r="7" spans="2:9" ht="54.75" customHeight="1">
      <c r="B7" s="23" t="s">
        <v>230</v>
      </c>
      <c r="C7" s="23"/>
      <c r="D7" s="33" t="s">
        <v>110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111</v>
      </c>
      <c r="D17" s="25"/>
      <c r="E17" s="25"/>
      <c r="F17" s="25"/>
      <c r="G17" s="9">
        <v>5</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112</v>
      </c>
      <c r="D20" s="25"/>
      <c r="E20" s="25"/>
      <c r="F20" s="25"/>
      <c r="G20" s="9">
        <v>5</v>
      </c>
      <c r="H20" s="9">
        <v>16</v>
      </c>
      <c r="I20" s="9">
        <f>H20/G20*100</f>
        <v>320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113</v>
      </c>
      <c r="D23" s="25"/>
      <c r="E23" s="25"/>
      <c r="F23" s="25"/>
      <c r="G23" s="9">
        <v>80</v>
      </c>
      <c r="H23" s="9">
        <v>108</v>
      </c>
      <c r="I23" s="9">
        <f>H23/G23*100</f>
        <v>135</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114</v>
      </c>
      <c r="D26" s="25"/>
      <c r="E26" s="25"/>
      <c r="F26" s="25"/>
      <c r="G26" s="9">
        <v>2</v>
      </c>
      <c r="H26" s="9">
        <v>0</v>
      </c>
      <c r="I26" s="9">
        <v>0</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42.75" customHeight="1">
      <c r="B32" s="8">
        <v>1</v>
      </c>
      <c r="C32" s="24" t="s">
        <v>152</v>
      </c>
      <c r="D32" s="24"/>
      <c r="E32" s="24"/>
      <c r="F32" s="24"/>
      <c r="G32" s="12">
        <v>20000</v>
      </c>
      <c r="H32" s="12"/>
      <c r="I32" s="21">
        <v>336388.27</v>
      </c>
    </row>
    <row r="33" spans="2:9" s="10" customFormat="1" ht="34.5" customHeight="1">
      <c r="B33" s="8">
        <v>2</v>
      </c>
      <c r="C33" s="24" t="s">
        <v>153</v>
      </c>
      <c r="D33" s="24"/>
      <c r="E33" s="24"/>
      <c r="F33" s="24"/>
      <c r="G33" s="12">
        <v>25000</v>
      </c>
      <c r="H33" s="12"/>
      <c r="I33" s="38"/>
    </row>
    <row r="34" spans="2:9" s="10" customFormat="1" ht="45" customHeight="1">
      <c r="B34" s="8">
        <v>3</v>
      </c>
      <c r="C34" s="24" t="s">
        <v>154</v>
      </c>
      <c r="D34" s="24"/>
      <c r="E34" s="24"/>
      <c r="F34" s="24"/>
      <c r="G34" s="12">
        <v>200000</v>
      </c>
      <c r="H34" s="12"/>
      <c r="I34" s="38"/>
    </row>
    <row r="35" spans="2:9" s="10" customFormat="1" ht="34.5" customHeight="1">
      <c r="B35" s="8">
        <v>4</v>
      </c>
      <c r="C35" s="24" t="s">
        <v>155</v>
      </c>
      <c r="D35" s="24"/>
      <c r="E35" s="24"/>
      <c r="F35" s="24"/>
      <c r="G35" s="12">
        <v>80000</v>
      </c>
      <c r="H35" s="12"/>
      <c r="I35" s="22"/>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325000</v>
      </c>
      <c r="H37" s="14">
        <f>SUM(H32:H36)</f>
        <v>0</v>
      </c>
      <c r="I37" s="14">
        <f>SUM(I32:I36)</f>
        <v>336388.27</v>
      </c>
    </row>
    <row r="38" spans="2:9" s="10" customFormat="1" ht="21" customHeight="1">
      <c r="B38" s="15"/>
      <c r="C38" s="15"/>
      <c r="D38" s="15"/>
      <c r="E38" s="15"/>
      <c r="F38" s="16"/>
      <c r="G38" s="17"/>
      <c r="H38" s="16"/>
      <c r="I38" s="17"/>
    </row>
  </sheetData>
  <sheetProtection/>
  <mergeCells count="34">
    <mergeCell ref="I32:I35"/>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2.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25">
      <selection activeCell="I33" sqref="I33:I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151</v>
      </c>
      <c r="E6" s="33"/>
      <c r="F6" s="33"/>
      <c r="G6" s="33"/>
      <c r="H6" s="33"/>
      <c r="I6" s="33"/>
    </row>
    <row r="7" spans="2:9" ht="54.75" customHeight="1">
      <c r="B7" s="23" t="s">
        <v>230</v>
      </c>
      <c r="C7" s="23"/>
      <c r="D7" s="33" t="s">
        <v>156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157</v>
      </c>
      <c r="D17" s="25"/>
      <c r="E17" s="25"/>
      <c r="F17" s="25"/>
      <c r="G17" s="9">
        <v>5</v>
      </c>
      <c r="H17" s="9">
        <v>5</v>
      </c>
      <c r="I17" s="9">
        <f>H17/G17*100</f>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221</v>
      </c>
      <c r="D20" s="25"/>
      <c r="E20" s="25"/>
      <c r="F20" s="25"/>
      <c r="G20" s="9">
        <v>5</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49.5" customHeight="1">
      <c r="B32" s="8">
        <v>1</v>
      </c>
      <c r="C32" s="24" t="s">
        <v>158</v>
      </c>
      <c r="D32" s="24"/>
      <c r="E32" s="24"/>
      <c r="F32" s="24"/>
      <c r="G32" s="12">
        <v>500000</v>
      </c>
      <c r="H32" s="12"/>
      <c r="I32" s="13">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500000</v>
      </c>
      <c r="H37" s="14">
        <f>SUM(H32:H36)</f>
        <v>0</v>
      </c>
      <c r="I37" s="14">
        <f>SUM(I32:I36)</f>
        <v>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tabColor indexed="46"/>
  </sheetPr>
  <dimension ref="B2:I38"/>
  <sheetViews>
    <sheetView showGridLines="0" zoomScalePageLayoutView="0" workbookViewId="0" topLeftCell="A19">
      <selection activeCell="K31" sqref="K3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151</v>
      </c>
      <c r="E6" s="33"/>
      <c r="F6" s="33"/>
      <c r="G6" s="33"/>
      <c r="H6" s="33"/>
      <c r="I6" s="33"/>
    </row>
    <row r="7" spans="2:9" ht="54.75" customHeight="1">
      <c r="B7" s="23" t="s">
        <v>230</v>
      </c>
      <c r="C7" s="23"/>
      <c r="D7" s="33" t="s">
        <v>159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160</v>
      </c>
      <c r="D17" s="25"/>
      <c r="E17" s="25"/>
      <c r="F17" s="25"/>
      <c r="G17" s="9">
        <v>338</v>
      </c>
      <c r="H17" s="9">
        <v>148</v>
      </c>
      <c r="I17" s="9">
        <f>H17/G17*100</f>
        <v>43.786982248520715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162</v>
      </c>
      <c r="D20" s="25"/>
      <c r="E20" s="25"/>
      <c r="F20" s="25"/>
      <c r="G20" s="9">
        <v>2658</v>
      </c>
      <c r="H20" s="9">
        <v>1479</v>
      </c>
      <c r="I20" s="9">
        <f>H20/G20*100</f>
        <v>55.64334085778781</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161</v>
      </c>
      <c r="D23" s="25"/>
      <c r="E23" s="25"/>
      <c r="F23" s="25"/>
      <c r="G23" s="9">
        <v>20</v>
      </c>
      <c r="H23" s="9">
        <v>10</v>
      </c>
      <c r="I23" s="9">
        <f>H23/G23*100</f>
        <v>50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163</v>
      </c>
      <c r="D32" s="24"/>
      <c r="E32" s="24"/>
      <c r="F32" s="24"/>
      <c r="G32" s="12">
        <v>432000</v>
      </c>
      <c r="H32" s="12"/>
      <c r="I32" s="13">
        <v>565287.56</v>
      </c>
    </row>
    <row r="33" spans="2:9" s="10" customFormat="1" ht="34.5" customHeight="1">
      <c r="B33" s="8">
        <v>2</v>
      </c>
      <c r="C33" s="24" t="s">
        <v>164</v>
      </c>
      <c r="D33" s="24"/>
      <c r="E33" s="24"/>
      <c r="F33" s="24"/>
      <c r="G33" s="12">
        <v>1250000</v>
      </c>
      <c r="H33" s="12"/>
      <c r="I33" s="13">
        <v>0</v>
      </c>
    </row>
    <row r="34" spans="2:9" s="10" customFormat="1" ht="34.5" customHeight="1">
      <c r="B34" s="8">
        <v>3</v>
      </c>
      <c r="C34" s="24" t="s">
        <v>165</v>
      </c>
      <c r="D34" s="24"/>
      <c r="E34" s="24"/>
      <c r="F34" s="24"/>
      <c r="G34" s="12">
        <v>650000</v>
      </c>
      <c r="H34" s="12"/>
      <c r="I34" s="13">
        <v>183038.88</v>
      </c>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2332000</v>
      </c>
      <c r="H37" s="14">
        <f>SUM(H32:H36)</f>
        <v>0</v>
      </c>
      <c r="I37" s="14">
        <f>SUM(I32:I36)</f>
        <v>748326.4400000001</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4.xml><?xml version="1.0" encoding="utf-8"?>
<worksheet xmlns="http://schemas.openxmlformats.org/spreadsheetml/2006/main" xmlns:r="http://schemas.openxmlformats.org/officeDocument/2006/relationships">
  <sheetPr>
    <tabColor indexed="46"/>
  </sheetPr>
  <dimension ref="B2:L38"/>
  <sheetViews>
    <sheetView showGridLines="0" zoomScalePageLayoutView="0" workbookViewId="0" topLeftCell="A19">
      <selection activeCell="I33" sqref="I33:I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166</v>
      </c>
      <c r="E6" s="33"/>
      <c r="F6" s="33"/>
      <c r="G6" s="33"/>
      <c r="H6" s="33"/>
      <c r="I6" s="33"/>
    </row>
    <row r="7" spans="2:9" ht="54.75" customHeight="1">
      <c r="B7" s="23" t="s">
        <v>230</v>
      </c>
      <c r="C7" s="23"/>
      <c r="D7" s="33" t="s">
        <v>167</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168</v>
      </c>
      <c r="D17" s="25"/>
      <c r="E17" s="25"/>
      <c r="F17" s="25"/>
      <c r="G17" s="9">
        <v>1</v>
      </c>
      <c r="H17" s="9">
        <v>1</v>
      </c>
      <c r="I17" s="9">
        <f>H17/G17*100</f>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169</v>
      </c>
      <c r="D32" s="24"/>
      <c r="E32" s="24"/>
      <c r="F32" s="24"/>
      <c r="G32" s="12">
        <v>0</v>
      </c>
      <c r="H32" s="12"/>
      <c r="I32" s="13">
        <f>G32+H32</f>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12" s="10" customFormat="1" ht="21" customHeight="1">
      <c r="B37" s="23" t="s">
        <v>238</v>
      </c>
      <c r="C37" s="23"/>
      <c r="D37" s="23"/>
      <c r="E37" s="23"/>
      <c r="F37" s="23"/>
      <c r="G37" s="14">
        <f>SUM(G32:G36)</f>
        <v>0</v>
      </c>
      <c r="H37" s="14">
        <f>SUM(H32:H36)</f>
        <v>0</v>
      </c>
      <c r="I37" s="14">
        <f>SUM(I32:I36)</f>
        <v>0</v>
      </c>
      <c r="L37" s="18">
        <f>I37+'Ç1.3'!I37+'Ç1.2'!I37+'Ç1.1'!I37</f>
        <v>1084714.71</v>
      </c>
    </row>
    <row r="38" spans="2:9" s="10" customFormat="1" ht="21" customHeight="1">
      <c r="B38" s="15"/>
      <c r="C38" s="15"/>
      <c r="D38" s="15"/>
      <c r="E38" s="15"/>
      <c r="F38" s="16"/>
      <c r="G38" s="17"/>
      <c r="H38" s="16"/>
      <c r="I38" s="17"/>
    </row>
  </sheetData>
  <sheetProtection/>
  <mergeCells count="33">
    <mergeCell ref="B37:F37"/>
    <mergeCell ref="C32:F32"/>
    <mergeCell ref="C33:F33"/>
    <mergeCell ref="C34:F34"/>
    <mergeCell ref="C36:F36"/>
    <mergeCell ref="C35:F35"/>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tabColor indexed="12"/>
  </sheetPr>
  <dimension ref="B2:L45"/>
  <sheetViews>
    <sheetView showGridLines="0" zoomScalePageLayoutView="0" workbookViewId="0" topLeftCell="A34">
      <selection activeCell="I43" sqref="I4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8.5" customHeight="1">
      <c r="B6" s="23" t="s">
        <v>229</v>
      </c>
      <c r="C6" s="23"/>
      <c r="D6" s="33" t="s">
        <v>170</v>
      </c>
      <c r="E6" s="33"/>
      <c r="F6" s="33"/>
      <c r="G6" s="33"/>
      <c r="H6" s="33"/>
      <c r="I6" s="33"/>
    </row>
    <row r="7" spans="2:9" ht="54.75" customHeight="1">
      <c r="B7" s="23" t="s">
        <v>230</v>
      </c>
      <c r="C7" s="23"/>
      <c r="D7" s="33" t="s">
        <v>222</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171</v>
      </c>
      <c r="D17" s="25"/>
      <c r="E17" s="25"/>
      <c r="F17" s="25"/>
      <c r="G17" s="9">
        <v>5</v>
      </c>
      <c r="H17" s="9">
        <v>0</v>
      </c>
      <c r="I17" s="9">
        <f>H17/G17*100</f>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172</v>
      </c>
      <c r="D20" s="25"/>
      <c r="E20" s="25"/>
      <c r="F20" s="25"/>
      <c r="G20" s="9">
        <v>40</v>
      </c>
      <c r="H20" s="9">
        <v>103</v>
      </c>
      <c r="I20" s="9">
        <f>H20/G20*100</f>
        <v>257.5</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175</v>
      </c>
      <c r="D23" s="25"/>
      <c r="E23" s="25"/>
      <c r="F23" s="25"/>
      <c r="G23" s="9">
        <v>20</v>
      </c>
      <c r="H23" s="9">
        <v>34</v>
      </c>
      <c r="I23" s="9">
        <f>H23/G23*100</f>
        <v>170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174</v>
      </c>
      <c r="D26" s="25"/>
      <c r="E26" s="25"/>
      <c r="F26" s="25"/>
      <c r="G26" s="9">
        <v>80</v>
      </c>
      <c r="H26" s="9">
        <v>144</v>
      </c>
      <c r="I26" s="9">
        <f>H26/G26*100</f>
        <v>180</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t="s">
        <v>173</v>
      </c>
      <c r="D29" s="25"/>
      <c r="E29" s="25"/>
      <c r="F29" s="25"/>
      <c r="G29" s="9">
        <v>10</v>
      </c>
      <c r="H29" s="9">
        <v>111</v>
      </c>
      <c r="I29" s="9">
        <f>H29/G29*100</f>
        <v>1110</v>
      </c>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ustomHeight="1">
      <c r="B32" s="8">
        <v>6</v>
      </c>
      <c r="C32" s="25" t="s">
        <v>176</v>
      </c>
      <c r="D32" s="25"/>
      <c r="E32" s="25"/>
      <c r="F32" s="25"/>
      <c r="G32" s="9">
        <v>125</v>
      </c>
      <c r="H32" s="9">
        <v>276</v>
      </c>
      <c r="I32" s="9">
        <f>H32/G32*100</f>
        <v>220.8</v>
      </c>
    </row>
    <row r="33" spans="2:9" ht="15" customHeight="1">
      <c r="B33" s="26" t="s">
        <v>234</v>
      </c>
      <c r="C33" s="26"/>
      <c r="D33" s="5"/>
      <c r="E33" s="5"/>
      <c r="F33" s="5"/>
      <c r="G33" s="5"/>
      <c r="H33" s="5"/>
      <c r="I33" s="6"/>
    </row>
    <row r="34" spans="2:9" ht="15" customHeight="1">
      <c r="B34" s="27"/>
      <c r="C34" s="27"/>
      <c r="D34" s="27"/>
      <c r="E34" s="27"/>
      <c r="F34" s="27"/>
      <c r="G34" s="27"/>
      <c r="H34" s="27"/>
      <c r="I34" s="27"/>
    </row>
    <row r="35" spans="2:9" ht="15">
      <c r="B35" s="10"/>
      <c r="C35" s="10"/>
      <c r="D35" s="10"/>
      <c r="E35" s="10"/>
      <c r="F35" s="10"/>
      <c r="G35" s="10"/>
      <c r="H35" s="10"/>
      <c r="I35" s="10"/>
    </row>
    <row r="36" spans="2:9" s="10" customFormat="1" ht="15" customHeight="1">
      <c r="B36" s="28" t="s">
        <v>235</v>
      </c>
      <c r="C36" s="28"/>
      <c r="D36" s="28"/>
      <c r="E36" s="28"/>
      <c r="F36" s="28"/>
      <c r="G36" s="29" t="s">
        <v>239</v>
      </c>
      <c r="H36" s="30"/>
      <c r="I36" s="31" t="s">
        <v>361</v>
      </c>
    </row>
    <row r="37" spans="2:9" s="10" customFormat="1" ht="15">
      <c r="B37" s="28"/>
      <c r="C37" s="28"/>
      <c r="D37" s="28"/>
      <c r="E37" s="28"/>
      <c r="F37" s="28"/>
      <c r="G37" s="11" t="s">
        <v>236</v>
      </c>
      <c r="H37" s="11" t="s">
        <v>237</v>
      </c>
      <c r="I37" s="31"/>
    </row>
    <row r="38" spans="2:9" s="10" customFormat="1" ht="34.5" customHeight="1">
      <c r="B38" s="8">
        <v>1</v>
      </c>
      <c r="C38" s="24" t="s">
        <v>177</v>
      </c>
      <c r="D38" s="24"/>
      <c r="E38" s="24"/>
      <c r="F38" s="24"/>
      <c r="G38" s="12">
        <v>300000</v>
      </c>
      <c r="H38" s="12"/>
      <c r="I38" s="39">
        <v>2042021.09</v>
      </c>
    </row>
    <row r="39" spans="2:9" s="10" customFormat="1" ht="57.75" customHeight="1">
      <c r="B39" s="8">
        <v>2</v>
      </c>
      <c r="C39" s="24" t="s">
        <v>178</v>
      </c>
      <c r="D39" s="24"/>
      <c r="E39" s="24"/>
      <c r="F39" s="24"/>
      <c r="G39" s="12">
        <v>400000</v>
      </c>
      <c r="H39" s="12"/>
      <c r="I39" s="40"/>
    </row>
    <row r="40" spans="2:9" s="10" customFormat="1" ht="45" customHeight="1">
      <c r="B40" s="8">
        <v>3</v>
      </c>
      <c r="C40" s="24" t="s">
        <v>179</v>
      </c>
      <c r="D40" s="24"/>
      <c r="E40" s="24"/>
      <c r="F40" s="24"/>
      <c r="G40" s="12">
        <v>600000</v>
      </c>
      <c r="H40" s="12"/>
      <c r="I40" s="40"/>
    </row>
    <row r="41" spans="2:9" s="10" customFormat="1" ht="30" customHeight="1">
      <c r="B41" s="8">
        <v>4</v>
      </c>
      <c r="C41" s="24" t="s">
        <v>224</v>
      </c>
      <c r="D41" s="24"/>
      <c r="E41" s="24"/>
      <c r="F41" s="24"/>
      <c r="G41" s="12">
        <v>0</v>
      </c>
      <c r="H41" s="12"/>
      <c r="I41" s="40"/>
    </row>
    <row r="42" spans="2:9" s="10" customFormat="1" ht="30" customHeight="1">
      <c r="B42" s="8">
        <v>5</v>
      </c>
      <c r="C42" s="24" t="s">
        <v>180</v>
      </c>
      <c r="D42" s="24"/>
      <c r="E42" s="24"/>
      <c r="F42" s="24"/>
      <c r="G42" s="12">
        <v>50000</v>
      </c>
      <c r="H42" s="12"/>
      <c r="I42" s="41"/>
    </row>
    <row r="43" spans="2:9" s="10" customFormat="1" ht="58.5" customHeight="1">
      <c r="B43" s="8">
        <v>6</v>
      </c>
      <c r="C43" s="24" t="s">
        <v>223</v>
      </c>
      <c r="D43" s="24"/>
      <c r="E43" s="24"/>
      <c r="F43" s="24"/>
      <c r="G43" s="12">
        <v>100000</v>
      </c>
      <c r="H43" s="12"/>
      <c r="I43" s="13">
        <v>88295.24</v>
      </c>
    </row>
    <row r="44" spans="2:12" s="10" customFormat="1" ht="21" customHeight="1">
      <c r="B44" s="23" t="s">
        <v>238</v>
      </c>
      <c r="C44" s="23"/>
      <c r="D44" s="23"/>
      <c r="E44" s="23"/>
      <c r="F44" s="23"/>
      <c r="G44" s="14">
        <f>SUM(G38:G43)</f>
        <v>1450000</v>
      </c>
      <c r="H44" s="14">
        <f>SUM(H38:H43)</f>
        <v>0</v>
      </c>
      <c r="I44" s="14">
        <f>SUM(I38:I43)</f>
        <v>2130316.33</v>
      </c>
      <c r="L44" s="18">
        <f>I44</f>
        <v>2130316.33</v>
      </c>
    </row>
    <row r="45" spans="2:9" s="10" customFormat="1" ht="21" customHeight="1">
      <c r="B45" s="15"/>
      <c r="C45" s="15"/>
      <c r="D45" s="15"/>
      <c r="E45" s="15"/>
      <c r="F45" s="16"/>
      <c r="G45" s="17"/>
      <c r="H45" s="16"/>
      <c r="I45" s="17"/>
    </row>
  </sheetData>
  <sheetProtection/>
  <mergeCells count="41">
    <mergeCell ref="I38:I42"/>
    <mergeCell ref="B28:I28"/>
    <mergeCell ref="B44:F44"/>
    <mergeCell ref="C38:F38"/>
    <mergeCell ref="C39:F39"/>
    <mergeCell ref="C43:F43"/>
    <mergeCell ref="C42:F42"/>
    <mergeCell ref="C26:F26"/>
    <mergeCell ref="B27:C27"/>
    <mergeCell ref="C20:F20"/>
    <mergeCell ref="B21:C21"/>
    <mergeCell ref="B22:I22"/>
    <mergeCell ref="C23:F23"/>
    <mergeCell ref="B24:C24"/>
    <mergeCell ref="B25:I25"/>
    <mergeCell ref="B11:C11"/>
    <mergeCell ref="B12:I14"/>
    <mergeCell ref="B16:F16"/>
    <mergeCell ref="C17:F17"/>
    <mergeCell ref="B18:C18"/>
    <mergeCell ref="B19:I19"/>
    <mergeCell ref="C29:F29"/>
    <mergeCell ref="B2:I2"/>
    <mergeCell ref="B4:C4"/>
    <mergeCell ref="D4:I4"/>
    <mergeCell ref="B6:C6"/>
    <mergeCell ref="D6:I6"/>
    <mergeCell ref="B7:C7"/>
    <mergeCell ref="D7:I7"/>
    <mergeCell ref="B9:C10"/>
    <mergeCell ref="D9:I10"/>
    <mergeCell ref="B30:C30"/>
    <mergeCell ref="B31:I31"/>
    <mergeCell ref="C40:F40"/>
    <mergeCell ref="C41:F41"/>
    <mergeCell ref="C32:F32"/>
    <mergeCell ref="B33:C33"/>
    <mergeCell ref="B34:I34"/>
    <mergeCell ref="B36:F37"/>
    <mergeCell ref="G36:H36"/>
    <mergeCell ref="I36:I3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5">
      <selection activeCell="I40" sqref="I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253</v>
      </c>
      <c r="E6" s="33"/>
      <c r="F6" s="33"/>
      <c r="G6" s="33"/>
      <c r="H6" s="33"/>
      <c r="I6" s="33"/>
    </row>
    <row r="7" spans="2:9" ht="54.75" customHeight="1">
      <c r="B7" s="23" t="s">
        <v>230</v>
      </c>
      <c r="C7" s="23"/>
      <c r="D7" s="33" t="s">
        <v>181</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186</v>
      </c>
      <c r="D17" s="25"/>
      <c r="E17" s="25"/>
      <c r="F17" s="25"/>
      <c r="G17" s="9">
        <v>3</v>
      </c>
      <c r="H17" s="9">
        <v>4</v>
      </c>
      <c r="I17" s="9">
        <f>H17/G17*100</f>
        <v>133.33333333333331</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187</v>
      </c>
      <c r="D20" s="25"/>
      <c r="E20" s="25"/>
      <c r="F20" s="25"/>
      <c r="G20" s="9">
        <v>5</v>
      </c>
      <c r="H20" s="9">
        <v>9</v>
      </c>
      <c r="I20" s="9">
        <f>H20/G20*100</f>
        <v>180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188</v>
      </c>
      <c r="D23" s="25"/>
      <c r="E23" s="25"/>
      <c r="F23" s="25"/>
      <c r="G23" s="9">
        <v>2</v>
      </c>
      <c r="H23" s="9">
        <v>4</v>
      </c>
      <c r="I23" s="9">
        <f>H23/G23*100</f>
        <v>200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254</v>
      </c>
      <c r="D26" s="25"/>
      <c r="E26" s="25"/>
      <c r="F26" s="25"/>
      <c r="G26" s="9">
        <v>10</v>
      </c>
      <c r="H26" s="9">
        <v>12</v>
      </c>
      <c r="I26" s="9">
        <f>H26/G26*100</f>
        <v>120</v>
      </c>
    </row>
    <row r="27" spans="2:9" ht="15" customHeight="1">
      <c r="B27" s="32" t="s">
        <v>234</v>
      </c>
      <c r="C27" s="32"/>
      <c r="D27" s="5"/>
      <c r="E27" s="5"/>
      <c r="F27" s="5"/>
      <c r="G27" s="5"/>
      <c r="H27" s="5"/>
      <c r="I27" s="6"/>
    </row>
    <row r="28" spans="2:9" ht="15" customHeight="1">
      <c r="B28" s="27"/>
      <c r="C28" s="27"/>
      <c r="D28" s="27"/>
      <c r="E28" s="27"/>
      <c r="F28" s="27"/>
      <c r="G28" s="27"/>
      <c r="H28" s="27"/>
      <c r="I28" s="27"/>
    </row>
    <row r="29" spans="2:9" ht="15" customHeight="1">
      <c r="B29" s="8">
        <v>5</v>
      </c>
      <c r="C29" s="25" t="s">
        <v>255</v>
      </c>
      <c r="D29" s="25"/>
      <c r="E29" s="25"/>
      <c r="F29" s="25"/>
      <c r="G29" s="9">
        <v>1150</v>
      </c>
      <c r="H29" s="9">
        <v>2020</v>
      </c>
      <c r="I29" s="9">
        <f>H29/G29*100</f>
        <v>175.6521739130435</v>
      </c>
    </row>
    <row r="30" spans="2:9" ht="15" customHeight="1">
      <c r="B30" s="32" t="s">
        <v>234</v>
      </c>
      <c r="C30" s="32"/>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182</v>
      </c>
      <c r="D35" s="24"/>
      <c r="E35" s="24"/>
      <c r="F35" s="24"/>
      <c r="G35" s="12">
        <v>750000</v>
      </c>
      <c r="H35" s="12"/>
      <c r="I35" s="13">
        <v>1294433.22</v>
      </c>
    </row>
    <row r="36" spans="2:9" s="10" customFormat="1" ht="34.5" customHeight="1">
      <c r="B36" s="8">
        <v>2</v>
      </c>
      <c r="C36" s="24" t="s">
        <v>183</v>
      </c>
      <c r="D36" s="24"/>
      <c r="E36" s="24"/>
      <c r="F36" s="24"/>
      <c r="G36" s="12">
        <v>2200000</v>
      </c>
      <c r="H36" s="12"/>
      <c r="I36" s="13">
        <v>4271908.3</v>
      </c>
    </row>
    <row r="37" spans="2:9" s="10" customFormat="1" ht="34.5" customHeight="1">
      <c r="B37" s="8">
        <v>3</v>
      </c>
      <c r="C37" s="24" t="s">
        <v>184</v>
      </c>
      <c r="D37" s="24"/>
      <c r="E37" s="24"/>
      <c r="F37" s="24"/>
      <c r="G37" s="12">
        <v>3000000</v>
      </c>
      <c r="H37" s="12"/>
      <c r="I37" s="13">
        <v>4198771.47</v>
      </c>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5950000</v>
      </c>
      <c r="H40" s="14">
        <f>SUM(H35:H39)</f>
        <v>0</v>
      </c>
      <c r="I40" s="14">
        <f>SUM(I35:I39)</f>
        <v>9765112.989999998</v>
      </c>
    </row>
    <row r="41" spans="2:9" s="10" customFormat="1" ht="21" customHeight="1">
      <c r="B41" s="15"/>
      <c r="C41" s="15"/>
      <c r="D41" s="15"/>
      <c r="E41" s="15"/>
      <c r="F41" s="16"/>
      <c r="G41" s="17"/>
      <c r="H41" s="16"/>
      <c r="I41" s="17"/>
    </row>
  </sheetData>
  <sheetProtection/>
  <mergeCells count="36">
    <mergeCell ref="B40:F40"/>
    <mergeCell ref="C35:F35"/>
    <mergeCell ref="C36:F36"/>
    <mergeCell ref="C37:F37"/>
    <mergeCell ref="C39:F39"/>
    <mergeCell ref="C38:F38"/>
    <mergeCell ref="B28:I28"/>
    <mergeCell ref="C29:F29"/>
    <mergeCell ref="B30:C30"/>
    <mergeCell ref="B31:I31"/>
    <mergeCell ref="B33:F34"/>
    <mergeCell ref="G33:H33"/>
    <mergeCell ref="I33:I34"/>
    <mergeCell ref="B18:C18"/>
    <mergeCell ref="B19:I19"/>
    <mergeCell ref="C26:F26"/>
    <mergeCell ref="B27:C27"/>
    <mergeCell ref="C20:F20"/>
    <mergeCell ref="B21:C21"/>
    <mergeCell ref="B22:I22"/>
    <mergeCell ref="C23:F23"/>
    <mergeCell ref="B24:C24"/>
    <mergeCell ref="B25:I25"/>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tabColor indexed="11"/>
  </sheetPr>
  <dimension ref="B2:L38"/>
  <sheetViews>
    <sheetView showGridLines="0" zoomScalePageLayoutView="0" workbookViewId="0" topLeftCell="A16">
      <selection activeCell="L32" sqref="L3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253</v>
      </c>
      <c r="E6" s="33"/>
      <c r="F6" s="33"/>
      <c r="G6" s="33"/>
      <c r="H6" s="33"/>
      <c r="I6" s="33"/>
    </row>
    <row r="7" spans="2:9" ht="54.75" customHeight="1">
      <c r="B7" s="23" t="s">
        <v>230</v>
      </c>
      <c r="C7" s="23"/>
      <c r="D7" s="33" t="s">
        <v>185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256</v>
      </c>
      <c r="D17" s="25"/>
      <c r="E17" s="25"/>
      <c r="F17" s="25"/>
      <c r="G17" s="9">
        <v>1</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189</v>
      </c>
      <c r="D32" s="24"/>
      <c r="E32" s="24"/>
      <c r="F32" s="24"/>
      <c r="G32" s="12">
        <v>350000</v>
      </c>
      <c r="H32" s="12"/>
      <c r="I32" s="13">
        <v>0</v>
      </c>
    </row>
    <row r="33" spans="2:9" s="10" customFormat="1" ht="34.5" customHeight="1">
      <c r="B33" s="8">
        <v>2</v>
      </c>
      <c r="C33" s="24"/>
      <c r="D33" s="24"/>
      <c r="E33" s="24"/>
      <c r="F33" s="24"/>
      <c r="G33" s="12"/>
      <c r="H33" s="12"/>
      <c r="I33" s="13">
        <f>G33+H33</f>
        <v>0</v>
      </c>
    </row>
    <row r="34" spans="2:9" s="10" customFormat="1" ht="34.5" customHeight="1">
      <c r="B34" s="8">
        <v>3</v>
      </c>
      <c r="C34" s="24"/>
      <c r="D34" s="24"/>
      <c r="E34" s="24"/>
      <c r="F34" s="24"/>
      <c r="G34" s="12"/>
      <c r="H34" s="12"/>
      <c r="I34" s="13">
        <f>G34+H34</f>
        <v>0</v>
      </c>
    </row>
    <row r="35" spans="2:9" s="10" customFormat="1" ht="34.5" customHeight="1">
      <c r="B35" s="8">
        <v>4</v>
      </c>
      <c r="C35" s="24"/>
      <c r="D35" s="24"/>
      <c r="E35" s="24"/>
      <c r="F35" s="24"/>
      <c r="G35" s="12"/>
      <c r="H35" s="12"/>
      <c r="I35" s="13">
        <f>G35+H35</f>
        <v>0</v>
      </c>
    </row>
    <row r="36" spans="2:9" s="10" customFormat="1" ht="34.5" customHeight="1">
      <c r="B36" s="8">
        <v>5</v>
      </c>
      <c r="C36" s="24"/>
      <c r="D36" s="24"/>
      <c r="E36" s="24"/>
      <c r="F36" s="24"/>
      <c r="G36" s="12"/>
      <c r="H36" s="12"/>
      <c r="I36" s="13">
        <f>G36+H36</f>
        <v>0</v>
      </c>
    </row>
    <row r="37" spans="2:12" s="10" customFormat="1" ht="21" customHeight="1">
      <c r="B37" s="23" t="s">
        <v>238</v>
      </c>
      <c r="C37" s="23"/>
      <c r="D37" s="23"/>
      <c r="E37" s="23"/>
      <c r="F37" s="23"/>
      <c r="G37" s="14">
        <f>SUM(G32:G36)</f>
        <v>350000</v>
      </c>
      <c r="H37" s="14">
        <f>SUM(H32:H36)</f>
        <v>0</v>
      </c>
      <c r="I37" s="14">
        <f>SUM(I32:I36)</f>
        <v>0</v>
      </c>
      <c r="L37" s="18">
        <f>I37+'SU1.1'!I40</f>
        <v>9765112.989999998</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23">
      <selection activeCell="I40" sqref="I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257</v>
      </c>
      <c r="E6" s="33"/>
      <c r="F6" s="33"/>
      <c r="G6" s="33"/>
      <c r="H6" s="33"/>
      <c r="I6" s="33"/>
    </row>
    <row r="7" spans="2:9" ht="54.75" customHeight="1">
      <c r="B7" s="23" t="s">
        <v>230</v>
      </c>
      <c r="C7" s="23"/>
      <c r="D7" s="33" t="s">
        <v>190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258</v>
      </c>
      <c r="D17" s="25"/>
      <c r="E17" s="25"/>
      <c r="F17" s="25"/>
      <c r="G17" s="9">
        <v>10</v>
      </c>
      <c r="H17" s="9">
        <v>107.3</v>
      </c>
      <c r="I17" s="9">
        <f>H17/G17*100</f>
        <v>1073</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259</v>
      </c>
      <c r="D20" s="25"/>
      <c r="E20" s="25"/>
      <c r="F20" s="25"/>
      <c r="G20" s="9">
        <v>50</v>
      </c>
      <c r="H20" s="9">
        <v>100.4</v>
      </c>
      <c r="I20" s="9">
        <f>H20/G20*100</f>
        <v>200.8</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260</v>
      </c>
      <c r="D23" s="25"/>
      <c r="E23" s="25"/>
      <c r="F23" s="25"/>
      <c r="G23" s="9">
        <v>750</v>
      </c>
      <c r="H23" s="9">
        <v>500</v>
      </c>
      <c r="I23" s="9">
        <f>H23/G23*100</f>
        <v>66.66666666666666</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262</v>
      </c>
      <c r="D26" s="25"/>
      <c r="E26" s="25"/>
      <c r="F26" s="25"/>
      <c r="G26" s="9">
        <v>3020</v>
      </c>
      <c r="H26" s="9">
        <v>3020</v>
      </c>
      <c r="I26" s="9">
        <f>H26/G26*100</f>
        <v>100</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t="s">
        <v>261</v>
      </c>
      <c r="D29" s="25"/>
      <c r="E29" s="25"/>
      <c r="F29" s="25"/>
      <c r="G29" s="9">
        <v>1258</v>
      </c>
      <c r="H29" s="9">
        <v>1066</v>
      </c>
      <c r="I29" s="9">
        <f>H29/G29*100</f>
        <v>84.73767885532591</v>
      </c>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191</v>
      </c>
      <c r="D35" s="24"/>
      <c r="E35" s="24"/>
      <c r="F35" s="24"/>
      <c r="G35" s="12">
        <v>350000</v>
      </c>
      <c r="H35" s="12"/>
      <c r="I35" s="13">
        <v>944</v>
      </c>
    </row>
    <row r="36" spans="2:9" s="10" customFormat="1" ht="34.5" customHeight="1">
      <c r="B36" s="8">
        <v>2</v>
      </c>
      <c r="C36" s="24" t="s">
        <v>192</v>
      </c>
      <c r="D36" s="24"/>
      <c r="E36" s="24"/>
      <c r="F36" s="24"/>
      <c r="G36" s="12">
        <v>1000000</v>
      </c>
      <c r="H36" s="12"/>
      <c r="I36" s="13">
        <v>3701799.68</v>
      </c>
    </row>
    <row r="37" spans="2:9" s="10" customFormat="1" ht="38.25" customHeight="1">
      <c r="B37" s="8">
        <v>3</v>
      </c>
      <c r="C37" s="24" t="s">
        <v>193</v>
      </c>
      <c r="D37" s="24"/>
      <c r="E37" s="24"/>
      <c r="F37" s="24"/>
      <c r="G37" s="12">
        <v>100000</v>
      </c>
      <c r="H37" s="12"/>
      <c r="I37" s="13">
        <v>113235.93</v>
      </c>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1450000</v>
      </c>
      <c r="H40" s="14">
        <f>SUM(H35:H39)</f>
        <v>0</v>
      </c>
      <c r="I40" s="14">
        <f>SUM(I35:I39)</f>
        <v>3815979.6100000003</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19.xml><?xml version="1.0" encoding="utf-8"?>
<worksheet xmlns="http://schemas.openxmlformats.org/spreadsheetml/2006/main" xmlns:r="http://schemas.openxmlformats.org/officeDocument/2006/relationships">
  <sheetPr>
    <tabColor rgb="FFFF0000"/>
  </sheetPr>
  <dimension ref="B2:I46"/>
  <sheetViews>
    <sheetView showGridLines="0" zoomScalePageLayoutView="0" workbookViewId="0" topLeftCell="A15">
      <selection activeCell="N31" sqref="N3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257</v>
      </c>
      <c r="E6" s="33"/>
      <c r="F6" s="33"/>
      <c r="G6" s="33"/>
      <c r="H6" s="33"/>
      <c r="I6" s="33"/>
    </row>
    <row r="7" spans="2:9" ht="54.75" customHeight="1">
      <c r="B7" s="23" t="s">
        <v>230</v>
      </c>
      <c r="C7" s="23"/>
      <c r="D7" s="33" t="s">
        <v>194</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263</v>
      </c>
      <c r="D17" s="25"/>
      <c r="E17" s="25"/>
      <c r="F17" s="25"/>
      <c r="G17" s="9">
        <v>100</v>
      </c>
      <c r="H17" s="9">
        <v>157.75</v>
      </c>
      <c r="I17" s="9">
        <f>H17/G17*100</f>
        <v>157.75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195</v>
      </c>
      <c r="D20" s="25"/>
      <c r="E20" s="25"/>
      <c r="F20" s="25"/>
      <c r="G20" s="9">
        <v>10</v>
      </c>
      <c r="H20" s="9">
        <v>77.3</v>
      </c>
      <c r="I20" s="9">
        <f>H20/G20*100</f>
        <v>773</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196</v>
      </c>
      <c r="D23" s="25"/>
      <c r="E23" s="25"/>
      <c r="F23" s="25"/>
      <c r="G23" s="9">
        <v>10</v>
      </c>
      <c r="H23" s="9">
        <v>77.2</v>
      </c>
      <c r="I23" s="9">
        <f>H23*G23*100</f>
        <v>77200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197</v>
      </c>
      <c r="D26" s="25"/>
      <c r="E26" s="25"/>
      <c r="F26" s="25"/>
      <c r="G26" s="9">
        <v>10000</v>
      </c>
      <c r="H26" s="9">
        <v>192344</v>
      </c>
      <c r="I26" s="9">
        <f>H26/G26*100</f>
        <v>1923.44</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t="s">
        <v>264</v>
      </c>
      <c r="D29" s="25"/>
      <c r="E29" s="25"/>
      <c r="F29" s="25"/>
      <c r="G29" s="9">
        <v>5</v>
      </c>
      <c r="H29" s="9">
        <v>13</v>
      </c>
      <c r="I29" s="9">
        <f>H29/G29*100</f>
        <v>260</v>
      </c>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ustomHeight="1">
      <c r="B32" s="8">
        <v>6</v>
      </c>
      <c r="C32" s="25" t="s">
        <v>265</v>
      </c>
      <c r="D32" s="25"/>
      <c r="E32" s="25"/>
      <c r="F32" s="25"/>
      <c r="G32" s="9">
        <v>1</v>
      </c>
      <c r="H32" s="9">
        <v>0</v>
      </c>
      <c r="I32" s="9">
        <v>0</v>
      </c>
    </row>
    <row r="33" spans="2:9" ht="15" customHeight="1">
      <c r="B33" s="26" t="s">
        <v>234</v>
      </c>
      <c r="C33" s="26"/>
      <c r="D33" s="5"/>
      <c r="E33" s="5"/>
      <c r="F33" s="5"/>
      <c r="G33" s="5"/>
      <c r="H33" s="5"/>
      <c r="I33" s="6"/>
    </row>
    <row r="34" spans="2:9" ht="15" customHeight="1">
      <c r="B34" s="27"/>
      <c r="C34" s="27"/>
      <c r="D34" s="27"/>
      <c r="E34" s="27"/>
      <c r="F34" s="27"/>
      <c r="G34" s="27"/>
      <c r="H34" s="27"/>
      <c r="I34" s="27"/>
    </row>
    <row r="35" spans="2:9" ht="15">
      <c r="B35" s="10"/>
      <c r="C35" s="10"/>
      <c r="D35" s="10"/>
      <c r="E35" s="10"/>
      <c r="F35" s="10"/>
      <c r="G35" s="10"/>
      <c r="H35" s="10"/>
      <c r="I35" s="10"/>
    </row>
    <row r="36" spans="2:9" s="10" customFormat="1" ht="15" customHeight="1">
      <c r="B36" s="28" t="s">
        <v>235</v>
      </c>
      <c r="C36" s="28"/>
      <c r="D36" s="28"/>
      <c r="E36" s="28"/>
      <c r="F36" s="28"/>
      <c r="G36" s="29" t="s">
        <v>239</v>
      </c>
      <c r="H36" s="30"/>
      <c r="I36" s="31" t="s">
        <v>361</v>
      </c>
    </row>
    <row r="37" spans="2:9" s="10" customFormat="1" ht="15">
      <c r="B37" s="28"/>
      <c r="C37" s="28"/>
      <c r="D37" s="28"/>
      <c r="E37" s="28"/>
      <c r="F37" s="28"/>
      <c r="G37" s="11" t="s">
        <v>236</v>
      </c>
      <c r="H37" s="11" t="s">
        <v>237</v>
      </c>
      <c r="I37" s="31"/>
    </row>
    <row r="38" spans="2:9" s="10" customFormat="1" ht="30" customHeight="1">
      <c r="B38" s="8">
        <v>1</v>
      </c>
      <c r="C38" s="24" t="s">
        <v>198</v>
      </c>
      <c r="D38" s="24"/>
      <c r="E38" s="24"/>
      <c r="F38" s="24"/>
      <c r="G38" s="12">
        <v>0</v>
      </c>
      <c r="H38" s="12"/>
      <c r="I38" s="13">
        <f>G38+H38</f>
        <v>0</v>
      </c>
    </row>
    <row r="39" spans="2:9" s="10" customFormat="1" ht="44.25" customHeight="1">
      <c r="B39" s="8">
        <v>2</v>
      </c>
      <c r="C39" s="24" t="s">
        <v>199</v>
      </c>
      <c r="D39" s="24"/>
      <c r="E39" s="24"/>
      <c r="F39" s="24"/>
      <c r="G39" s="12">
        <v>0</v>
      </c>
      <c r="H39" s="12"/>
      <c r="I39" s="13">
        <f>G39+H39</f>
        <v>0</v>
      </c>
    </row>
    <row r="40" spans="2:9" s="10" customFormat="1" ht="30" customHeight="1">
      <c r="B40" s="8">
        <v>3</v>
      </c>
      <c r="C40" s="24" t="s">
        <v>200</v>
      </c>
      <c r="D40" s="24"/>
      <c r="E40" s="24"/>
      <c r="F40" s="24"/>
      <c r="G40" s="12">
        <v>0</v>
      </c>
      <c r="H40" s="12"/>
      <c r="I40" s="13">
        <f>G40+H40</f>
        <v>0</v>
      </c>
    </row>
    <row r="41" spans="2:9" s="10" customFormat="1" ht="30" customHeight="1">
      <c r="B41" s="8">
        <v>4</v>
      </c>
      <c r="C41" s="24" t="s">
        <v>201</v>
      </c>
      <c r="D41" s="24"/>
      <c r="E41" s="24"/>
      <c r="F41" s="24"/>
      <c r="G41" s="12">
        <v>200000</v>
      </c>
      <c r="H41" s="12"/>
      <c r="I41" s="13">
        <v>860235.91</v>
      </c>
    </row>
    <row r="42" spans="2:9" s="10" customFormat="1" ht="30" customHeight="1">
      <c r="B42" s="8">
        <v>5</v>
      </c>
      <c r="C42" s="24" t="s">
        <v>202</v>
      </c>
      <c r="D42" s="24"/>
      <c r="E42" s="24"/>
      <c r="F42" s="24"/>
      <c r="G42" s="12">
        <v>300000</v>
      </c>
      <c r="H42" s="12"/>
      <c r="I42" s="13">
        <v>25560.36</v>
      </c>
    </row>
    <row r="43" spans="2:9" s="10" customFormat="1" ht="30" customHeight="1">
      <c r="B43" s="8">
        <v>6</v>
      </c>
      <c r="C43" s="24" t="s">
        <v>203</v>
      </c>
      <c r="D43" s="24"/>
      <c r="E43" s="24"/>
      <c r="F43" s="24"/>
      <c r="G43" s="12">
        <v>750000</v>
      </c>
      <c r="H43" s="12"/>
      <c r="I43" s="13">
        <v>901195.94</v>
      </c>
    </row>
    <row r="44" spans="2:9" s="10" customFormat="1" ht="30" customHeight="1">
      <c r="B44" s="8">
        <v>7</v>
      </c>
      <c r="C44" s="24" t="s">
        <v>204</v>
      </c>
      <c r="D44" s="24"/>
      <c r="E44" s="24"/>
      <c r="F44" s="24"/>
      <c r="G44" s="12">
        <v>110000</v>
      </c>
      <c r="H44" s="12"/>
      <c r="I44" s="13">
        <v>200000</v>
      </c>
    </row>
    <row r="45" spans="2:9" s="10" customFormat="1" ht="21" customHeight="1">
      <c r="B45" s="23" t="s">
        <v>238</v>
      </c>
      <c r="C45" s="23"/>
      <c r="D45" s="23"/>
      <c r="E45" s="23"/>
      <c r="F45" s="23"/>
      <c r="G45" s="14">
        <f>SUM(G38:G44)</f>
        <v>1360000</v>
      </c>
      <c r="H45" s="14">
        <f>SUM(H38:H41)</f>
        <v>0</v>
      </c>
      <c r="I45" s="14">
        <f>SUM(I38:I44)</f>
        <v>1986992.21</v>
      </c>
    </row>
    <row r="46" spans="2:9" s="10" customFormat="1" ht="21" customHeight="1">
      <c r="B46" s="15"/>
      <c r="C46" s="15"/>
      <c r="D46" s="15"/>
      <c r="E46" s="15"/>
      <c r="F46" s="16"/>
      <c r="G46" s="17"/>
      <c r="H46" s="16"/>
      <c r="I46" s="17"/>
    </row>
  </sheetData>
  <sheetProtection/>
  <mergeCells count="41">
    <mergeCell ref="B45:F45"/>
    <mergeCell ref="C38:F38"/>
    <mergeCell ref="C39:F39"/>
    <mergeCell ref="C40:F40"/>
    <mergeCell ref="C41:F41"/>
    <mergeCell ref="B28:I28"/>
    <mergeCell ref="B36:F37"/>
    <mergeCell ref="G36:H36"/>
    <mergeCell ref="I36:I37"/>
    <mergeCell ref="C29:F29"/>
    <mergeCell ref="B30:C30"/>
    <mergeCell ref="B31:I31"/>
    <mergeCell ref="C32:F32"/>
    <mergeCell ref="B22:I22"/>
    <mergeCell ref="C23:F23"/>
    <mergeCell ref="B24:C24"/>
    <mergeCell ref="B25:I25"/>
    <mergeCell ref="C26:F26"/>
    <mergeCell ref="B27:C27"/>
    <mergeCell ref="B16:F16"/>
    <mergeCell ref="C17:F17"/>
    <mergeCell ref="B18:C18"/>
    <mergeCell ref="B19:I19"/>
    <mergeCell ref="C20:F20"/>
    <mergeCell ref="B21:C21"/>
    <mergeCell ref="B7:C7"/>
    <mergeCell ref="D7:I7"/>
    <mergeCell ref="B9:C10"/>
    <mergeCell ref="D9:I10"/>
    <mergeCell ref="B11:C11"/>
    <mergeCell ref="B12:I14"/>
    <mergeCell ref="B33:C33"/>
    <mergeCell ref="B34:I34"/>
    <mergeCell ref="C44:F44"/>
    <mergeCell ref="C43:F43"/>
    <mergeCell ref="C42:F42"/>
    <mergeCell ref="B2:I2"/>
    <mergeCell ref="B4:C4"/>
    <mergeCell ref="D4:I4"/>
    <mergeCell ref="B6:C6"/>
    <mergeCell ref="D6:I6"/>
  </mergeCells>
  <printOptions/>
  <pageMargins left="0.7479166666666667" right="0.7479166666666667" top="0.6" bottom="0.71" header="0.35" footer="0.5118055555555555"/>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6">
      <selection activeCell="I21" sqref="I2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7" customHeight="1">
      <c r="B6" s="23" t="s">
        <v>229</v>
      </c>
      <c r="C6" s="23"/>
      <c r="D6" s="33" t="s">
        <v>225</v>
      </c>
      <c r="E6" s="33"/>
      <c r="F6" s="33"/>
      <c r="G6" s="33"/>
      <c r="H6" s="33"/>
      <c r="I6" s="33"/>
    </row>
    <row r="7" spans="2:9" ht="58.5" customHeight="1">
      <c r="B7" s="23" t="s">
        <v>230</v>
      </c>
      <c r="C7" s="23"/>
      <c r="D7" s="33" t="s">
        <v>116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245</v>
      </c>
      <c r="D17" s="25"/>
      <c r="E17" s="25"/>
      <c r="F17" s="25"/>
      <c r="G17" s="9">
        <v>48</v>
      </c>
      <c r="H17" s="9">
        <v>48</v>
      </c>
      <c r="I17" s="9">
        <f>G17/H17*100</f>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246</v>
      </c>
      <c r="D20" s="25"/>
      <c r="E20" s="25"/>
      <c r="F20" s="25"/>
      <c r="G20" s="9">
        <v>12</v>
      </c>
      <c r="H20" s="9">
        <v>12</v>
      </c>
      <c r="I20" s="9">
        <f>G20/H20*100</f>
        <v>100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46.5" customHeight="1">
      <c r="B32" s="8">
        <v>1</v>
      </c>
      <c r="C32" s="24" t="s">
        <v>247</v>
      </c>
      <c r="D32" s="24"/>
      <c r="E32" s="24"/>
      <c r="F32" s="24"/>
      <c r="G32" s="12">
        <v>0</v>
      </c>
      <c r="H32" s="12"/>
      <c r="I32" s="13">
        <f>G32+H32</f>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0</v>
      </c>
      <c r="H37" s="14">
        <f>SUM(H32:H36)</f>
        <v>0</v>
      </c>
      <c r="I37" s="14">
        <f>SUM(I32:I36)</f>
        <v>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0.xml><?xml version="1.0" encoding="utf-8"?>
<worksheet xmlns="http://schemas.openxmlformats.org/spreadsheetml/2006/main" xmlns:r="http://schemas.openxmlformats.org/officeDocument/2006/relationships">
  <sheetPr>
    <tabColor indexed="16"/>
  </sheetPr>
  <dimension ref="B2:I41"/>
  <sheetViews>
    <sheetView showGridLines="0" zoomScalePageLayoutView="0" workbookViewId="0" topLeftCell="A22">
      <selection activeCell="I38" sqref="I38: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60.75" customHeight="1">
      <c r="B6" s="23" t="s">
        <v>229</v>
      </c>
      <c r="C6" s="23"/>
      <c r="D6" s="33" t="s">
        <v>205</v>
      </c>
      <c r="E6" s="33"/>
      <c r="F6" s="33"/>
      <c r="G6" s="33"/>
      <c r="H6" s="33"/>
      <c r="I6" s="33"/>
    </row>
    <row r="7" spans="2:9" ht="54.75" customHeight="1">
      <c r="B7" s="23" t="s">
        <v>230</v>
      </c>
      <c r="C7" s="23"/>
      <c r="D7" s="33" t="s">
        <v>226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206</v>
      </c>
      <c r="D17" s="25"/>
      <c r="E17" s="25"/>
      <c r="F17" s="25"/>
      <c r="G17" s="9">
        <v>15</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208</v>
      </c>
      <c r="D20" s="25"/>
      <c r="E20" s="25"/>
      <c r="F20" s="25"/>
      <c r="G20" s="9">
        <v>0</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207</v>
      </c>
      <c r="D23" s="25"/>
      <c r="E23" s="25"/>
      <c r="F23" s="25"/>
      <c r="G23" s="9">
        <v>0</v>
      </c>
      <c r="H23" s="9">
        <v>0</v>
      </c>
      <c r="I23" s="9">
        <v>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251</v>
      </c>
      <c r="D26" s="25"/>
      <c r="E26" s="25"/>
      <c r="F26" s="25"/>
      <c r="G26" s="9">
        <v>15</v>
      </c>
      <c r="H26" s="9">
        <v>12</v>
      </c>
      <c r="I26" s="9">
        <f>H26/G26*100</f>
        <v>80</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209</v>
      </c>
      <c r="D35" s="24"/>
      <c r="E35" s="24"/>
      <c r="F35" s="24"/>
      <c r="G35" s="12">
        <v>0</v>
      </c>
      <c r="H35" s="12"/>
      <c r="I35" s="13">
        <f>G35+H35</f>
        <v>0</v>
      </c>
    </row>
    <row r="36" spans="2:9" s="10" customFormat="1" ht="34.5" customHeight="1">
      <c r="B36" s="8">
        <v>2</v>
      </c>
      <c r="C36" s="24" t="s">
        <v>210</v>
      </c>
      <c r="D36" s="24"/>
      <c r="E36" s="24"/>
      <c r="F36" s="24"/>
      <c r="G36" s="12">
        <v>300000</v>
      </c>
      <c r="H36" s="12"/>
      <c r="I36" s="13">
        <v>190676.53</v>
      </c>
    </row>
    <row r="37" spans="2:9" s="10" customFormat="1" ht="34.5" customHeight="1">
      <c r="B37" s="8">
        <v>3</v>
      </c>
      <c r="C37" s="24" t="s">
        <v>252</v>
      </c>
      <c r="D37" s="24"/>
      <c r="E37" s="24"/>
      <c r="F37" s="24"/>
      <c r="G37" s="12">
        <v>0</v>
      </c>
      <c r="H37" s="12"/>
      <c r="I37" s="13">
        <f>G37+H37</f>
        <v>0</v>
      </c>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300000</v>
      </c>
      <c r="H40" s="14">
        <f>SUM(H35:H39)</f>
        <v>0</v>
      </c>
      <c r="I40" s="14">
        <f>SUM(I35:I39)</f>
        <v>190676.53</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1.xml><?xml version="1.0" encoding="utf-8"?>
<worksheet xmlns="http://schemas.openxmlformats.org/spreadsheetml/2006/main" xmlns:r="http://schemas.openxmlformats.org/officeDocument/2006/relationships">
  <sheetPr>
    <tabColor indexed="16"/>
  </sheetPr>
  <dimension ref="B2:L41"/>
  <sheetViews>
    <sheetView showGridLines="0" zoomScalePageLayoutView="0" workbookViewId="0" topLeftCell="A16">
      <selection activeCell="I39" sqref="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6.25" customHeight="1">
      <c r="B6" s="23" t="s">
        <v>229</v>
      </c>
      <c r="C6" s="23"/>
      <c r="D6" s="33" t="s">
        <v>205</v>
      </c>
      <c r="E6" s="33"/>
      <c r="F6" s="33"/>
      <c r="G6" s="33"/>
      <c r="H6" s="33"/>
      <c r="I6" s="33"/>
    </row>
    <row r="7" spans="2:9" ht="54.75" customHeight="1">
      <c r="B7" s="23" t="s">
        <v>230</v>
      </c>
      <c r="C7" s="23"/>
      <c r="D7" s="33" t="s">
        <v>211</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212</v>
      </c>
      <c r="D17" s="25"/>
      <c r="E17" s="25"/>
      <c r="F17" s="25"/>
      <c r="G17" s="9">
        <v>1000000</v>
      </c>
      <c r="H17" s="9">
        <v>1356631</v>
      </c>
      <c r="I17" s="9">
        <f>H17/G17*100</f>
        <v>135.6631</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214</v>
      </c>
      <c r="D20" s="25"/>
      <c r="E20" s="25"/>
      <c r="F20" s="25"/>
      <c r="G20" s="9">
        <v>28500</v>
      </c>
      <c r="H20" s="9">
        <v>11760</v>
      </c>
      <c r="I20" s="9">
        <f>H20/G20*100</f>
        <v>41.26315789473684</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213</v>
      </c>
      <c r="D23" s="25"/>
      <c r="E23" s="25"/>
      <c r="F23" s="25"/>
      <c r="G23" s="9">
        <v>200</v>
      </c>
      <c r="H23" s="9">
        <v>535</v>
      </c>
      <c r="I23" s="9">
        <f>H23/G23*100</f>
        <v>267.5</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t="s">
        <v>215</v>
      </c>
      <c r="D26" s="25"/>
      <c r="E26" s="25"/>
      <c r="F26" s="25"/>
      <c r="G26" s="9">
        <v>150</v>
      </c>
      <c r="H26" s="9">
        <v>187</v>
      </c>
      <c r="I26" s="9">
        <f>H26/G26*100</f>
        <v>124.66666666666666</v>
      </c>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216</v>
      </c>
      <c r="D35" s="24"/>
      <c r="E35" s="24"/>
      <c r="F35" s="24"/>
      <c r="G35" s="12">
        <v>4000000</v>
      </c>
      <c r="H35" s="12"/>
      <c r="I35" s="13">
        <v>4335145.2</v>
      </c>
    </row>
    <row r="36" spans="2:9" s="10" customFormat="1" ht="34.5" customHeight="1">
      <c r="B36" s="8">
        <v>2</v>
      </c>
      <c r="C36" s="24" t="s">
        <v>217</v>
      </c>
      <c r="D36" s="24"/>
      <c r="E36" s="24"/>
      <c r="F36" s="24"/>
      <c r="G36" s="12">
        <v>200000</v>
      </c>
      <c r="H36" s="12"/>
      <c r="I36" s="13">
        <v>542022.44</v>
      </c>
    </row>
    <row r="37" spans="2:9" s="10" customFormat="1" ht="34.5" customHeight="1">
      <c r="B37" s="8">
        <v>3</v>
      </c>
      <c r="C37" s="24" t="s">
        <v>218</v>
      </c>
      <c r="D37" s="24"/>
      <c r="E37" s="24"/>
      <c r="F37" s="24"/>
      <c r="G37" s="12">
        <v>200000</v>
      </c>
      <c r="H37" s="12"/>
      <c r="I37" s="13">
        <v>173114.8</v>
      </c>
    </row>
    <row r="38" spans="2:9" s="10" customFormat="1" ht="34.5" customHeight="1">
      <c r="B38" s="8">
        <v>4</v>
      </c>
      <c r="C38" s="24" t="s">
        <v>219</v>
      </c>
      <c r="D38" s="24"/>
      <c r="E38" s="24"/>
      <c r="F38" s="24"/>
      <c r="G38" s="12">
        <v>800000</v>
      </c>
      <c r="H38" s="12"/>
      <c r="I38" s="13">
        <v>395969.45</v>
      </c>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5200000</v>
      </c>
      <c r="H40" s="14">
        <f>SUM(H35:H39)</f>
        <v>0</v>
      </c>
      <c r="I40" s="14">
        <f>SUM(I35:I39)</f>
        <v>5446251.890000001</v>
      </c>
      <c r="L40" s="18">
        <f>I40+'KY2.1'!I40+'KY1.2'!I45+'KY1.1'!I40</f>
        <v>11439900.240000002</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2.xml><?xml version="1.0" encoding="utf-8"?>
<worksheet xmlns="http://schemas.openxmlformats.org/spreadsheetml/2006/main" xmlns:r="http://schemas.openxmlformats.org/officeDocument/2006/relationships">
  <sheetPr>
    <tabColor indexed="15"/>
  </sheetPr>
  <dimension ref="B2:I41"/>
  <sheetViews>
    <sheetView showGridLines="0" zoomScalePageLayoutView="0" workbookViewId="0" topLeftCell="A25">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274</v>
      </c>
      <c r="E6" s="33"/>
      <c r="F6" s="33"/>
      <c r="G6" s="33"/>
      <c r="H6" s="33"/>
      <c r="I6" s="33"/>
    </row>
    <row r="7" spans="2:9" ht="54.75" customHeight="1">
      <c r="B7" s="23" t="s">
        <v>230</v>
      </c>
      <c r="C7" s="23"/>
      <c r="D7" s="33" t="s">
        <v>275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276</v>
      </c>
      <c r="D17" s="25"/>
      <c r="E17" s="25"/>
      <c r="F17" s="25"/>
      <c r="G17" s="9">
        <v>5</v>
      </c>
      <c r="H17" s="9">
        <v>19</v>
      </c>
      <c r="I17" s="9">
        <f>H17/G17*100</f>
        <v>380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9.5" customHeight="1">
      <c r="B35" s="8">
        <v>1</v>
      </c>
      <c r="C35" s="24" t="s">
        <v>277</v>
      </c>
      <c r="D35" s="24"/>
      <c r="E35" s="24"/>
      <c r="F35" s="24"/>
      <c r="G35" s="12">
        <v>400000</v>
      </c>
      <c r="H35" s="12"/>
      <c r="I35" s="13">
        <f>G35+H35</f>
        <v>400000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400000</v>
      </c>
      <c r="H40" s="14">
        <f>SUM(H35:H39)</f>
        <v>0</v>
      </c>
      <c r="I40" s="14">
        <f>SUM(I35:I39)</f>
        <v>400000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3.xml><?xml version="1.0" encoding="utf-8"?>
<worksheet xmlns="http://schemas.openxmlformats.org/spreadsheetml/2006/main" xmlns:r="http://schemas.openxmlformats.org/officeDocument/2006/relationships">
  <sheetPr>
    <tabColor indexed="15"/>
  </sheetPr>
  <dimension ref="B2:L41"/>
  <sheetViews>
    <sheetView showGridLines="0" zoomScalePageLayoutView="0" workbookViewId="0" topLeftCell="A28">
      <selection activeCell="I37" sqref="I37: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1" width="9.00390625" style="1" customWidth="1"/>
    <col min="12" max="12" width="10.125" style="1" bestFit="1" customWidth="1"/>
    <col min="13"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274</v>
      </c>
      <c r="E6" s="33"/>
      <c r="F6" s="33"/>
      <c r="G6" s="33"/>
      <c r="H6" s="33"/>
      <c r="I6" s="33"/>
    </row>
    <row r="7" spans="2:9" ht="58.5" customHeight="1">
      <c r="B7" s="23" t="s">
        <v>230</v>
      </c>
      <c r="C7" s="23"/>
      <c r="D7" s="33" t="s">
        <v>278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279</v>
      </c>
      <c r="D17" s="25"/>
      <c r="E17" s="25"/>
      <c r="F17" s="25"/>
      <c r="G17" s="9">
        <v>12</v>
      </c>
      <c r="H17" s="9">
        <v>68</v>
      </c>
      <c r="I17" s="9">
        <f>H17/G17*100</f>
        <v>566.6666666666667</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280</v>
      </c>
      <c r="D20" s="25"/>
      <c r="E20" s="25"/>
      <c r="F20" s="25"/>
      <c r="G20" s="9">
        <v>49</v>
      </c>
      <c r="H20" s="9">
        <v>217</v>
      </c>
      <c r="I20" s="9">
        <f>H20/G20*100</f>
        <v>442.8571428571429</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281</v>
      </c>
      <c r="D35" s="24"/>
      <c r="E35" s="24"/>
      <c r="F35" s="24"/>
      <c r="G35" s="12">
        <v>1400000</v>
      </c>
      <c r="H35" s="12"/>
      <c r="I35" s="13">
        <f>G35+H35</f>
        <v>1400000</v>
      </c>
    </row>
    <row r="36" spans="2:9" s="10" customFormat="1" ht="34.5" customHeight="1">
      <c r="B36" s="8">
        <v>2</v>
      </c>
      <c r="C36" s="24" t="s">
        <v>282</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1400000</v>
      </c>
      <c r="H40" s="14">
        <f>SUM(H35:H39)</f>
        <v>0</v>
      </c>
      <c r="I40" s="14">
        <f>SUM(I35:I39)</f>
        <v>1400000</v>
      </c>
      <c r="L40" s="18">
        <f>I40+'E1.1'!I40</f>
        <v>1800000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4.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6">
      <selection activeCell="M16" sqref="M1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283</v>
      </c>
      <c r="E6" s="33"/>
      <c r="F6" s="33"/>
      <c r="G6" s="33"/>
      <c r="H6" s="33"/>
      <c r="I6" s="33"/>
    </row>
    <row r="7" spans="2:9" ht="54.75" customHeight="1">
      <c r="B7" s="23" t="s">
        <v>230</v>
      </c>
      <c r="C7" s="23"/>
      <c r="D7" s="33" t="s">
        <v>362</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284</v>
      </c>
      <c r="D17" s="25"/>
      <c r="E17" s="25"/>
      <c r="F17" s="25"/>
      <c r="G17" s="9">
        <v>0</v>
      </c>
      <c r="H17" s="9">
        <v>1</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285</v>
      </c>
      <c r="D35" s="24"/>
      <c r="E35" s="24"/>
      <c r="F35" s="24"/>
      <c r="G35" s="12">
        <v>50000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5.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3">
      <selection activeCell="I18" sqref="I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283</v>
      </c>
      <c r="E6" s="33"/>
      <c r="F6" s="33"/>
      <c r="G6" s="33"/>
      <c r="H6" s="33"/>
      <c r="I6" s="33"/>
    </row>
    <row r="7" spans="2:9" ht="54.75" customHeight="1">
      <c r="B7" s="23" t="s">
        <v>230</v>
      </c>
      <c r="C7" s="23"/>
      <c r="D7" s="33" t="s">
        <v>286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287</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288</v>
      </c>
      <c r="D35" s="24"/>
      <c r="E35" s="24"/>
      <c r="F35" s="24"/>
      <c r="G35" s="12">
        <v>0</v>
      </c>
      <c r="H35" s="12"/>
      <c r="I35" s="13">
        <f>G35+H35</f>
        <v>0</v>
      </c>
    </row>
    <row r="36" spans="2:9" s="10" customFormat="1" ht="34.5" customHeight="1">
      <c r="B36" s="8">
        <v>2</v>
      </c>
      <c r="C36" s="24" t="s">
        <v>289</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6.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9">
      <selection activeCell="L39" sqref="L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283</v>
      </c>
      <c r="E6" s="33"/>
      <c r="F6" s="33"/>
      <c r="G6" s="33"/>
      <c r="H6" s="33"/>
      <c r="I6" s="33"/>
    </row>
    <row r="7" spans="2:9" ht="54.75" customHeight="1">
      <c r="B7" s="23" t="s">
        <v>230</v>
      </c>
      <c r="C7" s="23"/>
      <c r="D7" s="33" t="s">
        <v>290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291</v>
      </c>
      <c r="D17" s="25"/>
      <c r="E17" s="25"/>
      <c r="F17" s="25"/>
      <c r="G17" s="9">
        <v>1</v>
      </c>
      <c r="H17" s="9">
        <v>1</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292</v>
      </c>
      <c r="D35" s="24"/>
      <c r="E35" s="24"/>
      <c r="F35" s="24"/>
      <c r="G35" s="12">
        <v>0</v>
      </c>
      <c r="H35" s="12"/>
      <c r="I35" s="13">
        <f>G35+H35</f>
        <v>0</v>
      </c>
    </row>
    <row r="36" spans="2:9" s="10" customFormat="1" ht="34.5" customHeight="1">
      <c r="B36" s="8">
        <v>2</v>
      </c>
      <c r="C36" s="24" t="s">
        <v>293</v>
      </c>
      <c r="D36" s="24"/>
      <c r="E36" s="24"/>
      <c r="F36" s="24"/>
      <c r="G36" s="12">
        <v>100000</v>
      </c>
      <c r="H36" s="12"/>
      <c r="I36" s="13">
        <v>353351</v>
      </c>
    </row>
    <row r="37" spans="2:9" s="10" customFormat="1" ht="34.5" customHeight="1">
      <c r="B37" s="8">
        <v>3</v>
      </c>
      <c r="C37" s="24" t="s">
        <v>294</v>
      </c>
      <c r="D37" s="24"/>
      <c r="E37" s="24"/>
      <c r="F37" s="24"/>
      <c r="G37" s="12">
        <v>0</v>
      </c>
      <c r="H37" s="12"/>
      <c r="I37" s="13">
        <f>G37+H37</f>
        <v>0</v>
      </c>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100000</v>
      </c>
      <c r="H40" s="14">
        <f>SUM(H35:H39)</f>
        <v>0</v>
      </c>
      <c r="I40" s="14">
        <f>SUM(I35:I39)</f>
        <v>353351</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283</v>
      </c>
      <c r="E6" s="33"/>
      <c r="F6" s="33"/>
      <c r="G6" s="33"/>
      <c r="H6" s="33"/>
      <c r="I6" s="33"/>
    </row>
    <row r="7" spans="2:9" ht="54.75" customHeight="1">
      <c r="B7" s="23" t="s">
        <v>230</v>
      </c>
      <c r="C7" s="23"/>
      <c r="D7" s="33" t="s">
        <v>295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296</v>
      </c>
      <c r="D17" s="25"/>
      <c r="E17" s="25"/>
      <c r="F17" s="25"/>
      <c r="G17" s="9">
        <v>1</v>
      </c>
      <c r="H17" s="9">
        <v>1</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297</v>
      </c>
      <c r="D35" s="24"/>
      <c r="E35" s="24"/>
      <c r="F35" s="24"/>
      <c r="G35" s="12">
        <v>50000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6">
      <selection activeCell="I40" sqref="I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298</v>
      </c>
      <c r="E6" s="33"/>
      <c r="F6" s="33"/>
      <c r="G6" s="33"/>
      <c r="H6" s="33"/>
      <c r="I6" s="33"/>
    </row>
    <row r="7" spans="2:9" ht="54.75" customHeight="1">
      <c r="B7" s="23" t="s">
        <v>230</v>
      </c>
      <c r="C7" s="23"/>
      <c r="D7" s="33" t="s">
        <v>299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300</v>
      </c>
      <c r="D17" s="25"/>
      <c r="E17" s="25"/>
      <c r="F17" s="25"/>
      <c r="G17" s="9">
        <v>5</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301</v>
      </c>
      <c r="D20" s="25"/>
      <c r="E20" s="25"/>
      <c r="F20" s="25"/>
      <c r="G20" s="9">
        <v>5000</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302</v>
      </c>
      <c r="D35" s="24"/>
      <c r="E35" s="24"/>
      <c r="F35" s="24"/>
      <c r="G35" s="12">
        <v>20000</v>
      </c>
      <c r="H35" s="12"/>
      <c r="I35" s="13">
        <v>36237.8</v>
      </c>
    </row>
    <row r="36" spans="2:9" s="10" customFormat="1" ht="45.75" customHeight="1">
      <c r="B36" s="8">
        <v>2</v>
      </c>
      <c r="C36" s="24" t="s">
        <v>303</v>
      </c>
      <c r="D36" s="24"/>
      <c r="E36" s="24"/>
      <c r="F36" s="24"/>
      <c r="G36" s="12">
        <v>25000</v>
      </c>
      <c r="H36" s="12"/>
      <c r="I36" s="13">
        <v>2981.86</v>
      </c>
    </row>
    <row r="37" spans="2:9" s="10" customFormat="1" ht="34.5" customHeight="1">
      <c r="B37" s="8">
        <v>3</v>
      </c>
      <c r="C37" s="24" t="s">
        <v>304</v>
      </c>
      <c r="D37" s="24"/>
      <c r="E37" s="24"/>
      <c r="F37" s="24"/>
      <c r="G37" s="12">
        <v>100000</v>
      </c>
      <c r="H37" s="12"/>
      <c r="I37" s="13">
        <v>82778.05</v>
      </c>
    </row>
    <row r="38" spans="2:9" s="10" customFormat="1" ht="34.5" customHeight="1">
      <c r="B38" s="8">
        <v>4</v>
      </c>
      <c r="C38" s="24" t="s">
        <v>305</v>
      </c>
      <c r="D38" s="24"/>
      <c r="E38" s="24"/>
      <c r="F38" s="24"/>
      <c r="G38" s="12">
        <v>20000</v>
      </c>
      <c r="H38" s="12"/>
      <c r="I38" s="13">
        <v>34220</v>
      </c>
    </row>
    <row r="39" spans="2:9" s="10" customFormat="1" ht="34.5" customHeight="1">
      <c r="B39" s="8">
        <v>5</v>
      </c>
      <c r="C39" s="24" t="s">
        <v>306</v>
      </c>
      <c r="D39" s="24"/>
      <c r="E39" s="24"/>
      <c r="F39" s="24"/>
      <c r="G39" s="12">
        <v>50000</v>
      </c>
      <c r="H39" s="12"/>
      <c r="I39" s="13">
        <v>0</v>
      </c>
    </row>
    <row r="40" spans="2:9" s="10" customFormat="1" ht="21" customHeight="1">
      <c r="B40" s="23" t="s">
        <v>238</v>
      </c>
      <c r="C40" s="23"/>
      <c r="D40" s="23"/>
      <c r="E40" s="23"/>
      <c r="F40" s="23"/>
      <c r="G40" s="14">
        <f>SUM(G35:G39)</f>
        <v>215000</v>
      </c>
      <c r="H40" s="14">
        <f>SUM(H35:H39)</f>
        <v>0</v>
      </c>
      <c r="I40" s="14">
        <f>SUM(I35:I39)</f>
        <v>156217.71000000002</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29.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5">
      <selection activeCell="I40" sqref="I40"/>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298</v>
      </c>
      <c r="E6" s="33"/>
      <c r="F6" s="33"/>
      <c r="G6" s="33"/>
      <c r="H6" s="33"/>
      <c r="I6" s="33"/>
    </row>
    <row r="7" spans="2:9" ht="54.75" customHeight="1">
      <c r="B7" s="23" t="s">
        <v>230</v>
      </c>
      <c r="C7" s="23"/>
      <c r="D7" s="33" t="s">
        <v>299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300</v>
      </c>
      <c r="D17" s="25"/>
      <c r="E17" s="25"/>
      <c r="F17" s="25"/>
      <c r="G17" s="9">
        <v>5</v>
      </c>
      <c r="H17" s="9">
        <v>5</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301</v>
      </c>
      <c r="D20" s="25"/>
      <c r="E20" s="25"/>
      <c r="F20" s="25"/>
      <c r="G20" s="9">
        <v>0</v>
      </c>
      <c r="H20" s="9">
        <v>50</v>
      </c>
      <c r="I20" s="9">
        <v>5000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307</v>
      </c>
      <c r="D35" s="24"/>
      <c r="E35" s="24"/>
      <c r="F35" s="24"/>
      <c r="G35" s="12">
        <v>10000</v>
      </c>
      <c r="H35" s="12"/>
      <c r="I35" s="13">
        <v>0</v>
      </c>
    </row>
    <row r="36" spans="2:9" s="10" customFormat="1" ht="34.5" customHeight="1">
      <c r="B36" s="8">
        <v>2</v>
      </c>
      <c r="C36" s="24" t="s">
        <v>308</v>
      </c>
      <c r="D36" s="24"/>
      <c r="E36" s="24"/>
      <c r="F36" s="24"/>
      <c r="G36" s="12">
        <v>60000</v>
      </c>
      <c r="H36" s="12"/>
      <c r="I36" s="13">
        <v>138902.52</v>
      </c>
    </row>
    <row r="37" spans="2:9" s="10" customFormat="1" ht="34.5" customHeight="1">
      <c r="B37" s="8">
        <v>3</v>
      </c>
      <c r="C37" s="24" t="s">
        <v>309</v>
      </c>
      <c r="D37" s="24"/>
      <c r="E37" s="24"/>
      <c r="F37" s="24"/>
      <c r="G37" s="12">
        <v>10000</v>
      </c>
      <c r="H37" s="12"/>
      <c r="I37" s="13">
        <v>0</v>
      </c>
    </row>
    <row r="38" spans="2:9" s="10" customFormat="1" ht="34.5" customHeight="1">
      <c r="B38" s="8">
        <v>4</v>
      </c>
      <c r="C38" s="24" t="s">
        <v>310</v>
      </c>
      <c r="D38" s="24"/>
      <c r="E38" s="24"/>
      <c r="F38" s="24"/>
      <c r="G38" s="12">
        <v>5000</v>
      </c>
      <c r="H38" s="12"/>
      <c r="I38" s="13">
        <v>0</v>
      </c>
    </row>
    <row r="39" spans="2:9" s="10" customFormat="1" ht="34.5" customHeight="1">
      <c r="B39" s="8">
        <v>5</v>
      </c>
      <c r="C39" s="24" t="s">
        <v>311</v>
      </c>
      <c r="D39" s="24"/>
      <c r="E39" s="24"/>
      <c r="F39" s="24"/>
      <c r="G39" s="12">
        <v>5000</v>
      </c>
      <c r="H39" s="12"/>
      <c r="I39" s="13">
        <v>0</v>
      </c>
    </row>
    <row r="40" spans="2:9" s="10" customFormat="1" ht="21" customHeight="1">
      <c r="B40" s="23" t="s">
        <v>238</v>
      </c>
      <c r="C40" s="23"/>
      <c r="D40" s="23"/>
      <c r="E40" s="23"/>
      <c r="F40" s="23"/>
      <c r="G40" s="14">
        <f>SUM(G35:G39)</f>
        <v>90000</v>
      </c>
      <c r="H40" s="14">
        <f>SUM(H35:H39)</f>
        <v>0</v>
      </c>
      <c r="I40" s="14">
        <f>SUM(I35:I39)</f>
        <v>138902.52</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indexed="15"/>
  </sheetPr>
  <dimension ref="B2:I38"/>
  <sheetViews>
    <sheetView showGridLines="0" zoomScalePageLayoutView="0" workbookViewId="0" topLeftCell="A19">
      <selection activeCell="I34" sqref="I34"/>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248</v>
      </c>
      <c r="E6" s="33"/>
      <c r="F6" s="33"/>
      <c r="G6" s="33"/>
      <c r="H6" s="33"/>
      <c r="I6" s="33"/>
    </row>
    <row r="7" spans="2:9" ht="54.75" customHeight="1">
      <c r="B7" s="23" t="s">
        <v>230</v>
      </c>
      <c r="C7" s="23"/>
      <c r="D7" s="33" t="s">
        <v>249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117</v>
      </c>
      <c r="D17" s="25"/>
      <c r="E17" s="25"/>
      <c r="F17" s="25"/>
      <c r="G17" s="9">
        <v>100</v>
      </c>
      <c r="H17" s="9">
        <v>200</v>
      </c>
      <c r="I17" s="9">
        <f>H17/G17*100</f>
        <v>200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250</v>
      </c>
      <c r="D20" s="25"/>
      <c r="E20" s="25"/>
      <c r="F20" s="25"/>
      <c r="G20" s="9">
        <v>1</v>
      </c>
      <c r="H20" s="9">
        <v>1</v>
      </c>
      <c r="I20" s="9">
        <f>H20/G20*100</f>
        <v>100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60" customHeight="1">
      <c r="B32" s="8">
        <v>1</v>
      </c>
      <c r="C32" s="24" t="s">
        <v>118</v>
      </c>
      <c r="D32" s="24"/>
      <c r="E32" s="24"/>
      <c r="F32" s="24"/>
      <c r="G32" s="12">
        <v>0</v>
      </c>
      <c r="H32" s="12"/>
      <c r="I32" s="13">
        <f>G32+H32</f>
        <v>0</v>
      </c>
    </row>
    <row r="33" spans="2:9" s="10" customFormat="1" ht="34.5" customHeight="1">
      <c r="B33" s="8">
        <v>2</v>
      </c>
      <c r="C33" s="24" t="s">
        <v>119</v>
      </c>
      <c r="D33" s="24"/>
      <c r="E33" s="24"/>
      <c r="F33" s="24"/>
      <c r="G33" s="12">
        <v>15000</v>
      </c>
      <c r="H33" s="12"/>
      <c r="I33" s="13">
        <v>1500</v>
      </c>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15000</v>
      </c>
      <c r="H37" s="14">
        <f>SUM(H32:H36)</f>
        <v>0</v>
      </c>
      <c r="I37" s="14">
        <f>SUM(I32:I36)</f>
        <v>1500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0.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2">
      <selection activeCell="L37" sqref="L3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298</v>
      </c>
      <c r="E6" s="33"/>
      <c r="F6" s="33"/>
      <c r="G6" s="33"/>
      <c r="H6" s="33"/>
      <c r="I6" s="33"/>
    </row>
    <row r="7" spans="2:9" ht="54.75" customHeight="1">
      <c r="B7" s="23" t="s">
        <v>230</v>
      </c>
      <c r="C7" s="23"/>
      <c r="D7" s="33" t="s">
        <v>312</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313</v>
      </c>
      <c r="D17" s="25"/>
      <c r="E17" s="25"/>
      <c r="F17" s="25"/>
      <c r="G17" s="9">
        <v>1</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314</v>
      </c>
      <c r="D35" s="24"/>
      <c r="E35" s="24"/>
      <c r="F35" s="24"/>
      <c r="G35" s="12">
        <v>30000</v>
      </c>
      <c r="H35" s="12"/>
      <c r="I35" s="13">
        <v>35476.72</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30000</v>
      </c>
      <c r="H40" s="14">
        <f>SUM(H35:H39)</f>
        <v>0</v>
      </c>
      <c r="I40" s="14">
        <f>SUM(I35:I39)</f>
        <v>35476.72</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1.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9">
      <selection activeCell="C38" sqref="C38:F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315</v>
      </c>
      <c r="E6" s="33"/>
      <c r="F6" s="33"/>
      <c r="G6" s="33"/>
      <c r="H6" s="33"/>
      <c r="I6" s="33"/>
    </row>
    <row r="7" spans="2:9" ht="54.75" customHeight="1">
      <c r="B7" s="23" t="s">
        <v>230</v>
      </c>
      <c r="C7" s="23"/>
      <c r="D7" s="33" t="s">
        <v>316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317</v>
      </c>
      <c r="D17" s="25"/>
      <c r="E17" s="25"/>
      <c r="F17" s="25"/>
      <c r="G17" s="9">
        <v>2000</v>
      </c>
      <c r="H17" s="9">
        <v>2000</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318</v>
      </c>
      <c r="D35" s="24"/>
      <c r="E35" s="24"/>
      <c r="F35" s="24"/>
      <c r="G35" s="12">
        <v>2000</v>
      </c>
      <c r="H35" s="12"/>
      <c r="I35" s="13">
        <v>0</v>
      </c>
    </row>
    <row r="36" spans="2:9" s="10" customFormat="1" ht="34.5" customHeight="1">
      <c r="B36" s="8">
        <v>2</v>
      </c>
      <c r="C36" s="24" t="s">
        <v>319</v>
      </c>
      <c r="D36" s="24"/>
      <c r="E36" s="24"/>
      <c r="F36" s="24"/>
      <c r="G36" s="12">
        <v>3000</v>
      </c>
      <c r="H36" s="12"/>
      <c r="I36" s="13">
        <f>G36+H36</f>
        <v>3000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v>
      </c>
      <c r="H40" s="14">
        <f>SUM(H35:H39)</f>
        <v>0</v>
      </c>
      <c r="I40" s="14">
        <f>SUM(I35:I39)</f>
        <v>3000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2.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7">
      <selection activeCell="B36" sqref="B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315</v>
      </c>
      <c r="E6" s="33"/>
      <c r="F6" s="33"/>
      <c r="G6" s="33"/>
      <c r="H6" s="33"/>
      <c r="I6" s="33"/>
    </row>
    <row r="7" spans="2:9" ht="54.75" customHeight="1">
      <c r="B7" s="23" t="s">
        <v>230</v>
      </c>
      <c r="C7" s="23"/>
      <c r="D7" s="33" t="s">
        <v>320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321</v>
      </c>
      <c r="D17" s="25"/>
      <c r="E17" s="25"/>
      <c r="F17" s="25"/>
      <c r="G17" s="9">
        <v>40</v>
      </c>
      <c r="H17" s="9">
        <v>40</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4</v>
      </c>
      <c r="C35" s="24" t="s">
        <v>322</v>
      </c>
      <c r="D35" s="24"/>
      <c r="E35" s="24"/>
      <c r="F35" s="24"/>
      <c r="G35" s="12">
        <v>2000</v>
      </c>
      <c r="H35" s="12"/>
      <c r="I35" s="13">
        <f>G35+H35</f>
        <v>2000</v>
      </c>
    </row>
    <row r="36" spans="2:9" s="10" customFormat="1" ht="34.5" customHeight="1">
      <c r="B36" s="8"/>
      <c r="C36" s="24"/>
      <c r="D36" s="24"/>
      <c r="E36" s="24"/>
      <c r="F36" s="24"/>
      <c r="G36" s="12"/>
      <c r="H36" s="12"/>
      <c r="I36" s="13"/>
    </row>
    <row r="37" spans="2:9" s="10" customFormat="1" ht="34.5" customHeight="1">
      <c r="B37" s="8"/>
      <c r="C37" s="24"/>
      <c r="D37" s="24"/>
      <c r="E37" s="24"/>
      <c r="F37" s="24"/>
      <c r="G37" s="12"/>
      <c r="H37" s="12"/>
      <c r="I37" s="13"/>
    </row>
    <row r="38" spans="2:9" s="10" customFormat="1" ht="34.5" customHeight="1">
      <c r="B38" s="8"/>
      <c r="C38" s="24"/>
      <c r="D38" s="24"/>
      <c r="E38" s="24"/>
      <c r="F38" s="24"/>
      <c r="G38" s="12"/>
      <c r="H38" s="12"/>
      <c r="I38" s="13"/>
    </row>
    <row r="39" spans="2:9" s="10" customFormat="1" ht="34.5" customHeight="1">
      <c r="B39" s="8"/>
      <c r="C39" s="24"/>
      <c r="D39" s="24"/>
      <c r="E39" s="24"/>
      <c r="F39" s="24"/>
      <c r="G39" s="12"/>
      <c r="H39" s="12"/>
      <c r="I39" s="13"/>
    </row>
    <row r="40" spans="2:9" s="10" customFormat="1" ht="21" customHeight="1">
      <c r="B40" s="23" t="s">
        <v>238</v>
      </c>
      <c r="C40" s="23"/>
      <c r="D40" s="23"/>
      <c r="E40" s="23"/>
      <c r="F40" s="23"/>
      <c r="G40" s="14">
        <f>SUM(G35:G39)</f>
        <v>2000</v>
      </c>
      <c r="H40" s="14">
        <f>SUM(H35:H39)</f>
        <v>0</v>
      </c>
      <c r="I40" s="14">
        <f>SUM(I35:I39)</f>
        <v>2000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3.xml><?xml version="1.0" encoding="utf-8"?>
<worksheet xmlns="http://schemas.openxmlformats.org/spreadsheetml/2006/main" xmlns:r="http://schemas.openxmlformats.org/officeDocument/2006/relationships">
  <sheetPr>
    <tabColor indexed="14"/>
  </sheetPr>
  <dimension ref="B2:L41"/>
  <sheetViews>
    <sheetView showGridLines="0" zoomScalePageLayoutView="0" workbookViewId="0" topLeftCell="A28">
      <selection activeCell="L41" sqref="L4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323</v>
      </c>
      <c r="E6" s="33"/>
      <c r="F6" s="33"/>
      <c r="G6" s="33"/>
      <c r="H6" s="33"/>
      <c r="I6" s="33"/>
    </row>
    <row r="7" spans="2:9" ht="54.75" customHeight="1">
      <c r="B7" s="23" t="s">
        <v>230</v>
      </c>
      <c r="C7" s="23"/>
      <c r="D7" s="33" t="s">
        <v>324</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325</v>
      </c>
      <c r="D17" s="25"/>
      <c r="E17" s="25"/>
      <c r="F17" s="25"/>
      <c r="G17" s="9">
        <v>2</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326</v>
      </c>
      <c r="D35" s="24"/>
      <c r="E35" s="24"/>
      <c r="F35" s="24"/>
      <c r="G35" s="12">
        <v>0</v>
      </c>
      <c r="H35" s="12"/>
      <c r="I35" s="13">
        <f>G35+H35</f>
        <v>0</v>
      </c>
    </row>
    <row r="36" spans="2:9" s="10" customFormat="1" ht="34.5" customHeight="1">
      <c r="B36" s="8">
        <v>2</v>
      </c>
      <c r="C36" s="24" t="s">
        <v>327</v>
      </c>
      <c r="D36" s="24"/>
      <c r="E36" s="24"/>
      <c r="F36" s="24"/>
      <c r="G36" s="12">
        <v>50000</v>
      </c>
      <c r="H36" s="12"/>
      <c r="I36" s="13">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50000</v>
      </c>
      <c r="H40" s="14">
        <f>SUM(H35:H39)</f>
        <v>0</v>
      </c>
      <c r="I40" s="14">
        <f>SUM(I35:I39)</f>
        <v>0</v>
      </c>
      <c r="L40" s="18">
        <f>I40+'KÜ3.2'!I40+'KÜ3.1'!I40+'KÜ2.4'!I40+'KÜ2.3 (2)'!I40+'KÜ2.3'!I40+'KÜ1.5'!I40+'KÜ1.3'!I40+'KÜ1.2'!I40+'KÜ1.1'!I40</f>
        <v>688947.95</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5">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329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330</v>
      </c>
      <c r="D17" s="25"/>
      <c r="E17" s="25"/>
      <c r="F17" s="25"/>
      <c r="G17" s="9">
        <v>80</v>
      </c>
      <c r="H17" s="9">
        <v>66</v>
      </c>
      <c r="I17" s="9">
        <f>H17/G17*100</f>
        <v>82.5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331</v>
      </c>
      <c r="D35" s="24"/>
      <c r="E35" s="24"/>
      <c r="F35" s="24"/>
      <c r="G35" s="12">
        <v>15000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15000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5.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5">
      <selection activeCell="K37" sqref="K3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332</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333</v>
      </c>
      <c r="D17" s="25"/>
      <c r="E17" s="25"/>
      <c r="F17" s="25"/>
      <c r="G17" s="9">
        <v>5000</v>
      </c>
      <c r="H17" s="9">
        <v>4720</v>
      </c>
      <c r="I17" s="9">
        <f>H17/G17*100</f>
        <v>94.39999999999999</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60.75" customHeight="1">
      <c r="B35" s="8">
        <v>1</v>
      </c>
      <c r="C35" s="24" t="s">
        <v>334</v>
      </c>
      <c r="D35" s="24"/>
      <c r="E35" s="24"/>
      <c r="F35" s="24"/>
      <c r="G35" s="12">
        <v>70000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70000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335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336</v>
      </c>
      <c r="D17" s="25"/>
      <c r="E17" s="25"/>
      <c r="F17" s="25"/>
      <c r="G17" s="9">
        <v>7000</v>
      </c>
      <c r="H17" s="9">
        <v>3110</v>
      </c>
      <c r="I17" s="9">
        <f>H17/G17*100</f>
        <v>44.42857142857143</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337</v>
      </c>
      <c r="D35" s="24"/>
      <c r="E35" s="24"/>
      <c r="F35" s="24"/>
      <c r="G35" s="12">
        <v>0</v>
      </c>
      <c r="H35" s="12"/>
      <c r="I35" s="13">
        <f>G35+H35</f>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7.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338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363</v>
      </c>
      <c r="D17" s="25"/>
      <c r="E17" s="25"/>
      <c r="F17" s="25"/>
      <c r="G17" s="9">
        <v>50</v>
      </c>
      <c r="H17" s="9">
        <v>51</v>
      </c>
      <c r="I17" s="9">
        <f>H17/G17*100</f>
        <v>102</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339</v>
      </c>
      <c r="D35" s="24"/>
      <c r="E35" s="24"/>
      <c r="F35" s="24"/>
      <c r="G35" s="12">
        <v>100000</v>
      </c>
      <c r="H35" s="12"/>
      <c r="I35" s="13">
        <v>117690.41</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100000</v>
      </c>
      <c r="H40" s="14">
        <f>SUM(H35:H39)</f>
        <v>0</v>
      </c>
      <c r="I40" s="14">
        <f>SUM(I35:I39)</f>
        <v>117690.41</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8.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340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341</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60.75" customHeight="1">
      <c r="B35" s="8">
        <v>1</v>
      </c>
      <c r="C35" s="24" t="s">
        <v>342</v>
      </c>
      <c r="D35" s="24"/>
      <c r="E35" s="24"/>
      <c r="F35" s="24"/>
      <c r="G35" s="12">
        <v>0</v>
      </c>
      <c r="H35" s="12"/>
      <c r="I35" s="13">
        <f>G35+H35</f>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39.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3">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343</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364</v>
      </c>
      <c r="D17" s="25"/>
      <c r="E17" s="25"/>
      <c r="F17" s="25"/>
      <c r="G17" s="9">
        <v>200</v>
      </c>
      <c r="H17" s="9">
        <v>50</v>
      </c>
      <c r="I17" s="9">
        <f>H17/G17*100</f>
        <v>25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344</v>
      </c>
      <c r="D35" s="24"/>
      <c r="E35" s="24"/>
      <c r="F35" s="24"/>
      <c r="G35" s="12">
        <v>0</v>
      </c>
      <c r="H35" s="12"/>
      <c r="I35" s="13">
        <f>G35+H35</f>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indexed="15"/>
  </sheetPr>
  <dimension ref="B2:L38"/>
  <sheetViews>
    <sheetView showGridLines="0" zoomScalePageLayoutView="0" workbookViewId="0" topLeftCell="A25">
      <selection activeCell="L37" sqref="L3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120</v>
      </c>
      <c r="E6" s="33"/>
      <c r="F6" s="33"/>
      <c r="G6" s="33"/>
      <c r="H6" s="33"/>
      <c r="I6" s="33"/>
    </row>
    <row r="7" spans="2:9" ht="54.75" customHeight="1">
      <c r="B7" s="23" t="s">
        <v>230</v>
      </c>
      <c r="C7" s="23"/>
      <c r="D7" s="33" t="s">
        <v>121</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122</v>
      </c>
      <c r="D17" s="25"/>
      <c r="E17" s="25"/>
      <c r="F17" s="25"/>
      <c r="G17" s="9">
        <v>2</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123</v>
      </c>
      <c r="D20" s="25"/>
      <c r="E20" s="25"/>
      <c r="F20" s="25"/>
      <c r="G20" s="9">
        <v>2</v>
      </c>
      <c r="H20" s="9">
        <v>1</v>
      </c>
      <c r="I20" s="9">
        <f>H20/G20*100</f>
        <v>50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124</v>
      </c>
      <c r="D32" s="24"/>
      <c r="E32" s="24"/>
      <c r="F32" s="24"/>
      <c r="G32" s="12">
        <v>0</v>
      </c>
      <c r="H32" s="12"/>
      <c r="I32" s="13">
        <f>G32+H32</f>
        <v>0</v>
      </c>
    </row>
    <row r="33" spans="2:9" s="10" customFormat="1" ht="34.5" customHeight="1">
      <c r="B33" s="8">
        <v>2</v>
      </c>
      <c r="C33" s="24" t="s">
        <v>125</v>
      </c>
      <c r="D33" s="24"/>
      <c r="E33" s="24"/>
      <c r="F33" s="24"/>
      <c r="G33" s="12">
        <v>0</v>
      </c>
      <c r="H33" s="12"/>
      <c r="I33" s="13">
        <f>G33+H33</f>
        <v>0</v>
      </c>
    </row>
    <row r="34" spans="2:9" s="10" customFormat="1" ht="47.25" customHeight="1">
      <c r="B34" s="8">
        <v>3</v>
      </c>
      <c r="C34" s="24" t="s">
        <v>126</v>
      </c>
      <c r="D34" s="24"/>
      <c r="E34" s="24"/>
      <c r="F34" s="24"/>
      <c r="G34" s="12">
        <v>0</v>
      </c>
      <c r="H34" s="12"/>
      <c r="I34" s="13">
        <f>G34+H34</f>
        <v>0</v>
      </c>
    </row>
    <row r="35" spans="2:9" s="10" customFormat="1" ht="34.5" customHeight="1">
      <c r="B35" s="8">
        <v>4</v>
      </c>
      <c r="C35" s="24" t="s">
        <v>127</v>
      </c>
      <c r="D35" s="24"/>
      <c r="E35" s="24"/>
      <c r="F35" s="24"/>
      <c r="G35" s="12">
        <v>250000</v>
      </c>
      <c r="H35" s="12"/>
      <c r="I35" s="13">
        <v>126643.29</v>
      </c>
    </row>
    <row r="36" spans="2:9" s="10" customFormat="1" ht="34.5" customHeight="1">
      <c r="B36" s="8">
        <v>5</v>
      </c>
      <c r="C36" s="24" t="s">
        <v>128</v>
      </c>
      <c r="D36" s="24"/>
      <c r="E36" s="24"/>
      <c r="F36" s="24"/>
      <c r="G36" s="12">
        <v>300000</v>
      </c>
      <c r="H36" s="12"/>
      <c r="I36" s="13">
        <v>0</v>
      </c>
    </row>
    <row r="37" spans="2:12" s="10" customFormat="1" ht="21" customHeight="1">
      <c r="B37" s="23" t="s">
        <v>238</v>
      </c>
      <c r="C37" s="23"/>
      <c r="D37" s="23"/>
      <c r="E37" s="23"/>
      <c r="F37" s="23"/>
      <c r="G37" s="14">
        <f>SUM(G32:G36)</f>
        <v>550000</v>
      </c>
      <c r="H37" s="14">
        <f>SUM(H32:H36)</f>
        <v>0</v>
      </c>
      <c r="I37" s="14">
        <f>SUM(I32:I36)</f>
        <v>126643.29</v>
      </c>
      <c r="L37" s="18">
        <f>I37+'K2.1'!I37+'K1.2'!I37+'K1.1'!I37</f>
        <v>143942.28999999998</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0.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345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365</v>
      </c>
      <c r="D17" s="25"/>
      <c r="E17" s="25"/>
      <c r="F17" s="25"/>
      <c r="G17" s="9">
        <v>20</v>
      </c>
      <c r="H17" s="9">
        <v>35</v>
      </c>
      <c r="I17" s="9">
        <f>H17/G17*100</f>
        <v>175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346</v>
      </c>
      <c r="D35" s="24"/>
      <c r="E35" s="24"/>
      <c r="F35" s="24"/>
      <c r="G35" s="12">
        <v>250000</v>
      </c>
      <c r="H35" s="12"/>
      <c r="I35" s="13">
        <v>253887.62</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250000</v>
      </c>
      <c r="H40" s="14">
        <f>SUM(H35:H39)</f>
        <v>0</v>
      </c>
      <c r="I40" s="14">
        <f>SUM(I35:I39)</f>
        <v>253887.62</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1.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J22" sqref="B22:J22"/>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347</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348</v>
      </c>
      <c r="D17" s="25"/>
      <c r="E17" s="25"/>
      <c r="F17" s="25"/>
      <c r="G17" s="9">
        <v>20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3.5" customHeight="1">
      <c r="B35" s="8">
        <v>1</v>
      </c>
      <c r="C35" s="24" t="s">
        <v>349</v>
      </c>
      <c r="D35" s="24"/>
      <c r="E35" s="24"/>
      <c r="F35" s="24"/>
      <c r="G35" s="12">
        <v>50000</v>
      </c>
      <c r="H35" s="12"/>
      <c r="I35" s="13">
        <v>33600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50000</v>
      </c>
      <c r="H40" s="14">
        <f>SUM(H35:H39)</f>
        <v>0</v>
      </c>
      <c r="I40" s="14">
        <f>SUM(I35:I39)</f>
        <v>33600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2.xml><?xml version="1.0" encoding="utf-8"?>
<worksheet xmlns="http://schemas.openxmlformats.org/spreadsheetml/2006/main" xmlns:r="http://schemas.openxmlformats.org/officeDocument/2006/relationships">
  <sheetPr>
    <tabColor rgb="FF00B050"/>
  </sheetPr>
  <dimension ref="B2:I41"/>
  <sheetViews>
    <sheetView showGridLines="0" zoomScalePageLayoutView="0" workbookViewId="0" topLeftCell="A22">
      <selection activeCell="O35" sqref="O3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350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351</v>
      </c>
      <c r="D17" s="25"/>
      <c r="E17" s="25"/>
      <c r="F17" s="25"/>
      <c r="G17" s="9">
        <v>40</v>
      </c>
      <c r="H17" s="9">
        <v>42</v>
      </c>
      <c r="I17" s="9">
        <f>H17/G17*100</f>
        <v>105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5" customHeight="1">
      <c r="B35" s="8">
        <v>1</v>
      </c>
      <c r="C35" s="24" t="s">
        <v>352</v>
      </c>
      <c r="D35" s="24"/>
      <c r="E35" s="24"/>
      <c r="F35" s="24"/>
      <c r="G35" s="12">
        <v>10000</v>
      </c>
      <c r="H35" s="12"/>
      <c r="I35" s="13">
        <f>G35+H35</f>
        <v>10000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10000</v>
      </c>
      <c r="H40" s="14">
        <f>SUM(H35:H39)</f>
        <v>0</v>
      </c>
      <c r="I40" s="14">
        <f>SUM(I35:I39)</f>
        <v>10000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3.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2">
      <selection activeCell="L38" sqref="L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353</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354</v>
      </c>
      <c r="D17" s="25"/>
      <c r="E17" s="25"/>
      <c r="F17" s="25"/>
      <c r="G17" s="9">
        <v>5000</v>
      </c>
      <c r="H17" s="9">
        <v>3477</v>
      </c>
      <c r="I17" s="9">
        <f>H17/G17*100</f>
        <v>69.54</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76.5" customHeight="1">
      <c r="B35" s="8">
        <v>1</v>
      </c>
      <c r="C35" s="24" t="s">
        <v>355</v>
      </c>
      <c r="D35" s="24"/>
      <c r="E35" s="24"/>
      <c r="F35" s="24"/>
      <c r="G35" s="12">
        <v>20000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20000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4.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31">
      <selection activeCell="M43" sqref="M4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356</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366</v>
      </c>
      <c r="D17" s="25"/>
      <c r="E17" s="25"/>
      <c r="F17" s="25"/>
      <c r="G17" s="9">
        <v>0</v>
      </c>
      <c r="H17" s="9">
        <v>855</v>
      </c>
      <c r="I17" s="9"/>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367</v>
      </c>
      <c r="D20" s="25"/>
      <c r="E20" s="25"/>
      <c r="F20" s="25"/>
      <c r="G20" s="9">
        <v>0</v>
      </c>
      <c r="H20" s="9">
        <v>806</v>
      </c>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357</v>
      </c>
      <c r="D35" s="24"/>
      <c r="E35" s="24"/>
      <c r="F35" s="24"/>
      <c r="G35" s="12">
        <v>15000</v>
      </c>
      <c r="H35" s="12"/>
      <c r="I35" s="39">
        <v>49760.24</v>
      </c>
    </row>
    <row r="36" spans="2:9" s="10" customFormat="1" ht="47.25" customHeight="1">
      <c r="B36" s="8">
        <v>2</v>
      </c>
      <c r="C36" s="24" t="s">
        <v>358</v>
      </c>
      <c r="D36" s="24"/>
      <c r="E36" s="24"/>
      <c r="F36" s="24"/>
      <c r="G36" s="12">
        <v>25000</v>
      </c>
      <c r="H36" s="12"/>
      <c r="I36" s="41"/>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40000</v>
      </c>
      <c r="H40" s="14">
        <f>SUM(H35:H39)</f>
        <v>0</v>
      </c>
      <c r="I40" s="14">
        <f>SUM(I35:I39)</f>
        <v>49760.24</v>
      </c>
    </row>
    <row r="41" spans="2:9" s="10" customFormat="1" ht="21" customHeight="1">
      <c r="B41" s="15"/>
      <c r="C41" s="15"/>
      <c r="D41" s="15"/>
      <c r="E41" s="15"/>
      <c r="F41" s="16"/>
      <c r="G41" s="17"/>
      <c r="H41" s="16"/>
      <c r="I41" s="17"/>
    </row>
  </sheetData>
  <sheetProtection/>
  <mergeCells count="37">
    <mergeCell ref="B31:I31"/>
    <mergeCell ref="B40:F40"/>
    <mergeCell ref="C35:F35"/>
    <mergeCell ref="C36:F36"/>
    <mergeCell ref="C37:F37"/>
    <mergeCell ref="C39:F39"/>
    <mergeCell ref="C38:F38"/>
    <mergeCell ref="I35:I36"/>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5.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6">
      <selection activeCell="K28" sqref="K2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328</v>
      </c>
      <c r="E6" s="33"/>
      <c r="F6" s="33"/>
      <c r="G6" s="33"/>
      <c r="H6" s="33"/>
      <c r="I6" s="33"/>
    </row>
    <row r="7" spans="2:9" ht="54.75" customHeight="1">
      <c r="B7" s="23" t="s">
        <v>230</v>
      </c>
      <c r="C7" s="23"/>
      <c r="D7" s="33" t="s">
        <v>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v>
      </c>
      <c r="D17" s="25"/>
      <c r="E17" s="25"/>
      <c r="F17" s="25"/>
      <c r="G17" s="9">
        <v>2500</v>
      </c>
      <c r="H17" s="9">
        <v>4840</v>
      </c>
      <c r="I17" s="9">
        <f>H17/G17*100</f>
        <v>193.6</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7.25" customHeight="1">
      <c r="B35" s="8">
        <v>1</v>
      </c>
      <c r="C35" s="24" t="s">
        <v>2</v>
      </c>
      <c r="D35" s="24"/>
      <c r="E35" s="24"/>
      <c r="F35" s="24"/>
      <c r="G35" s="12">
        <v>10000</v>
      </c>
      <c r="H35" s="12"/>
      <c r="I35" s="13">
        <v>3750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10000</v>
      </c>
      <c r="H40" s="14">
        <f>SUM(H35:H39)</f>
        <v>0</v>
      </c>
      <c r="I40" s="14">
        <f>SUM(I35:I39)</f>
        <v>3750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6.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2">
      <selection activeCell="I37" sqref="I37: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v>
      </c>
      <c r="E6" s="33"/>
      <c r="F6" s="33"/>
      <c r="G6" s="33"/>
      <c r="H6" s="33"/>
      <c r="I6" s="33"/>
    </row>
    <row r="7" spans="2:9" ht="54.75" customHeight="1">
      <c r="B7" s="23" t="s">
        <v>230</v>
      </c>
      <c r="C7" s="23"/>
      <c r="D7" s="33" t="s">
        <v>4</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5</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4.25" customHeight="1">
      <c r="B35" s="8">
        <v>1</v>
      </c>
      <c r="C35" s="24" t="s">
        <v>6</v>
      </c>
      <c r="D35" s="24"/>
      <c r="E35" s="24"/>
      <c r="F35" s="24"/>
      <c r="G35" s="12">
        <v>40000</v>
      </c>
      <c r="H35" s="12"/>
      <c r="I35" s="13">
        <v>0</v>
      </c>
    </row>
    <row r="36" spans="2:9" s="10" customFormat="1" ht="34.5" customHeight="1">
      <c r="B36" s="8">
        <v>2</v>
      </c>
      <c r="C36" s="24" t="s">
        <v>7</v>
      </c>
      <c r="D36" s="24"/>
      <c r="E36" s="24"/>
      <c r="F36" s="24"/>
      <c r="G36" s="12">
        <v>20000</v>
      </c>
      <c r="H36" s="12"/>
      <c r="I36" s="13">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60000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7.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10">
      <selection activeCell="K38" sqref="K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8</v>
      </c>
      <c r="E6" s="33"/>
      <c r="F6" s="33"/>
      <c r="G6" s="33"/>
      <c r="H6" s="33"/>
      <c r="I6" s="33"/>
    </row>
    <row r="7" spans="2:9" ht="54.75" customHeight="1">
      <c r="B7" s="23" t="s">
        <v>230</v>
      </c>
      <c r="C7" s="23"/>
      <c r="D7" s="33" t="s">
        <v>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10</v>
      </c>
      <c r="D17" s="25"/>
      <c r="E17" s="25"/>
      <c r="F17" s="25"/>
      <c r="G17" s="9">
        <v>1200</v>
      </c>
      <c r="H17" s="9">
        <v>615</v>
      </c>
      <c r="I17" s="9">
        <f>H17/G17*100</f>
        <v>51.24999999999999</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11</v>
      </c>
      <c r="D35" s="24"/>
      <c r="E35" s="24"/>
      <c r="F35" s="24"/>
      <c r="G35" s="12">
        <v>40000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40000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8.xml><?xml version="1.0" encoding="utf-8"?>
<worksheet xmlns="http://schemas.openxmlformats.org/spreadsheetml/2006/main" xmlns:r="http://schemas.openxmlformats.org/officeDocument/2006/relationships">
  <sheetPr>
    <tabColor indexed="11"/>
  </sheetPr>
  <dimension ref="B2:L41"/>
  <sheetViews>
    <sheetView showGridLines="0" zoomScalePageLayoutView="0" workbookViewId="0" topLeftCell="A26">
      <selection activeCell="M38" sqref="M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12</v>
      </c>
      <c r="E6" s="33"/>
      <c r="F6" s="33"/>
      <c r="G6" s="33"/>
      <c r="H6" s="33"/>
      <c r="I6" s="33"/>
    </row>
    <row r="7" spans="2:9" ht="54.75" customHeight="1">
      <c r="B7" s="23" t="s">
        <v>230</v>
      </c>
      <c r="C7" s="23"/>
      <c r="D7" s="33" t="s">
        <v>350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13</v>
      </c>
      <c r="D17" s="25"/>
      <c r="E17" s="25"/>
      <c r="F17" s="25"/>
      <c r="G17" s="9">
        <v>40</v>
      </c>
      <c r="H17" s="9">
        <v>45</v>
      </c>
      <c r="I17" s="9">
        <f>H17/G17*100</f>
        <v>112.5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8.75" customHeight="1">
      <c r="B35" s="8">
        <v>1</v>
      </c>
      <c r="C35" s="24" t="s">
        <v>352</v>
      </c>
      <c r="D35" s="24"/>
      <c r="E35" s="24"/>
      <c r="F35" s="24"/>
      <c r="G35" s="12">
        <v>10000</v>
      </c>
      <c r="H35" s="12"/>
      <c r="I35" s="13">
        <f>G35+H35</f>
        <v>10000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10000</v>
      </c>
      <c r="H40" s="14">
        <f>SUM(H35:H39)</f>
        <v>0</v>
      </c>
      <c r="I40" s="14">
        <f>SUM(I35:I39)</f>
        <v>10000</v>
      </c>
      <c r="L40" s="18">
        <f>I40+'T3.1'!I40+'T2.1'!I40+'T1.12'!I40+'T1.11'!I40+'T1.10'!I40+'T1.9'!I40+'T1.8'!I40+'T1.7'!I40+'T1.6'!I40+'T1.5'!I40+'T1.4'!I40+'T1.3'!I40+'T1.2'!I40+'T1.1'!I40</f>
        <v>478688.27</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49.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14</v>
      </c>
      <c r="E6" s="33"/>
      <c r="F6" s="33"/>
      <c r="G6" s="33"/>
      <c r="H6" s="33"/>
      <c r="I6" s="33"/>
    </row>
    <row r="7" spans="2:9" ht="54.75" customHeight="1">
      <c r="B7" s="23" t="s">
        <v>230</v>
      </c>
      <c r="C7" s="23"/>
      <c r="D7" s="33" t="s">
        <v>15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368</v>
      </c>
      <c r="D17" s="25"/>
      <c r="E17" s="25"/>
      <c r="F17" s="25"/>
      <c r="G17" s="9">
        <v>12</v>
      </c>
      <c r="H17" s="9">
        <v>22</v>
      </c>
      <c r="I17" s="9">
        <f>H17/G17*100</f>
        <v>183.33333333333331</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16</v>
      </c>
      <c r="D35" s="24"/>
      <c r="E35" s="24"/>
      <c r="F35" s="24"/>
      <c r="G35" s="12">
        <v>60000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60000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indexed="10"/>
  </sheetPr>
  <dimension ref="B2:I38"/>
  <sheetViews>
    <sheetView showGridLines="0" zoomScalePageLayoutView="0" workbookViewId="0" topLeftCell="A16">
      <selection activeCell="I33" sqref="I33"/>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266</v>
      </c>
      <c r="E6" s="33"/>
      <c r="F6" s="33"/>
      <c r="G6" s="33"/>
      <c r="H6" s="33"/>
      <c r="I6" s="33"/>
    </row>
    <row r="7" spans="2:9" ht="54.75" customHeight="1">
      <c r="B7" s="23" t="s">
        <v>230</v>
      </c>
      <c r="C7" s="23"/>
      <c r="D7" s="33" t="s">
        <v>267</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268</v>
      </c>
      <c r="D17" s="25"/>
      <c r="E17" s="25"/>
      <c r="F17" s="25"/>
      <c r="G17" s="9">
        <v>60</v>
      </c>
      <c r="H17" s="9">
        <v>52</v>
      </c>
      <c r="I17" s="9">
        <f>H17/G17*100</f>
        <v>86.66666666666667</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269</v>
      </c>
      <c r="D32" s="24"/>
      <c r="E32" s="24"/>
      <c r="F32" s="24"/>
      <c r="G32" s="12">
        <v>0</v>
      </c>
      <c r="H32" s="12"/>
      <c r="I32" s="13">
        <f>G32+H32</f>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0</v>
      </c>
      <c r="H37" s="14">
        <f>SUM(H32:H36)</f>
        <v>0</v>
      </c>
      <c r="I37" s="14">
        <f>SUM(I32:I36)</f>
        <v>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0.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2">
      <selection activeCell="L37" sqref="L3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61.5" customHeight="1">
      <c r="B6" s="23" t="s">
        <v>229</v>
      </c>
      <c r="C6" s="23"/>
      <c r="D6" s="33" t="s">
        <v>17</v>
      </c>
      <c r="E6" s="33"/>
      <c r="F6" s="33"/>
      <c r="G6" s="33"/>
      <c r="H6" s="33"/>
      <c r="I6" s="33"/>
    </row>
    <row r="7" spans="2:9" ht="54.75" customHeight="1">
      <c r="B7" s="23" t="s">
        <v>230</v>
      </c>
      <c r="C7" s="23"/>
      <c r="D7" s="33" t="s">
        <v>18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21</v>
      </c>
      <c r="D17" s="25"/>
      <c r="E17" s="25"/>
      <c r="F17" s="25"/>
      <c r="G17" s="9">
        <v>5</v>
      </c>
      <c r="H17" s="9">
        <v>5</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20</v>
      </c>
      <c r="D20" s="25"/>
      <c r="E20" s="25"/>
      <c r="F20" s="25"/>
      <c r="G20" s="9">
        <v>2</v>
      </c>
      <c r="H20" s="9">
        <v>2</v>
      </c>
      <c r="I20" s="9">
        <v>100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19</v>
      </c>
      <c r="D23" s="25"/>
      <c r="E23" s="25"/>
      <c r="F23" s="25"/>
      <c r="G23" s="9">
        <v>4</v>
      </c>
      <c r="H23" s="9">
        <v>4</v>
      </c>
      <c r="I23" s="9">
        <v>100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22</v>
      </c>
      <c r="D35" s="24"/>
      <c r="E35" s="24"/>
      <c r="F35" s="24"/>
      <c r="G35" s="12">
        <v>10000</v>
      </c>
      <c r="H35" s="12"/>
      <c r="I35" s="13">
        <v>0</v>
      </c>
    </row>
    <row r="36" spans="2:9" s="10" customFormat="1" ht="34.5" customHeight="1">
      <c r="B36" s="8">
        <v>2</v>
      </c>
      <c r="C36" s="24" t="s">
        <v>23</v>
      </c>
      <c r="D36" s="24"/>
      <c r="E36" s="24"/>
      <c r="F36" s="24"/>
      <c r="G36" s="12">
        <v>10000</v>
      </c>
      <c r="H36" s="12"/>
      <c r="I36" s="13">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20000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1.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5">
      <selection activeCell="L39" sqref="L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24</v>
      </c>
      <c r="E6" s="33"/>
      <c r="F6" s="33"/>
      <c r="G6" s="33"/>
      <c r="H6" s="33"/>
      <c r="I6" s="33"/>
    </row>
    <row r="7" spans="2:9" ht="54.75" customHeight="1">
      <c r="B7" s="23" t="s">
        <v>230</v>
      </c>
      <c r="C7" s="23"/>
      <c r="D7" s="33" t="s">
        <v>25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26</v>
      </c>
      <c r="D17" s="25"/>
      <c r="E17" s="25"/>
      <c r="F17" s="25"/>
      <c r="G17" s="9">
        <v>30000</v>
      </c>
      <c r="H17" s="9">
        <v>28000</v>
      </c>
      <c r="I17" s="9">
        <f>H17/G17*100</f>
        <v>93.33333333333333</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27</v>
      </c>
      <c r="D20" s="25"/>
      <c r="E20" s="25"/>
      <c r="F20" s="25"/>
      <c r="G20" s="9">
        <v>30000</v>
      </c>
      <c r="H20" s="9">
        <v>18109</v>
      </c>
      <c r="I20" s="9">
        <f>H20/G20*100</f>
        <v>60.36333333333334</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28</v>
      </c>
      <c r="D35" s="24"/>
      <c r="E35" s="24"/>
      <c r="F35" s="24"/>
      <c r="G35" s="12">
        <v>10000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10000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2.xml><?xml version="1.0" encoding="utf-8"?>
<worksheet xmlns="http://schemas.openxmlformats.org/spreadsheetml/2006/main" xmlns:r="http://schemas.openxmlformats.org/officeDocument/2006/relationships">
  <sheetPr>
    <tabColor indexed="12"/>
  </sheetPr>
  <dimension ref="B2:I41"/>
  <sheetViews>
    <sheetView showGridLines="0" zoomScalePageLayoutView="0" workbookViewId="0" topLeftCell="A28">
      <selection activeCell="I36" sqref="I36: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24</v>
      </c>
      <c r="E6" s="33"/>
      <c r="F6" s="33"/>
      <c r="G6" s="33"/>
      <c r="H6" s="33"/>
      <c r="I6" s="33"/>
    </row>
    <row r="7" spans="2:9" ht="54.75" customHeight="1">
      <c r="B7" s="23" t="s">
        <v>230</v>
      </c>
      <c r="C7" s="23"/>
      <c r="D7" s="33" t="s">
        <v>29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30</v>
      </c>
      <c r="D17" s="25"/>
      <c r="E17" s="25"/>
      <c r="F17" s="25"/>
      <c r="G17" s="9">
        <v>50</v>
      </c>
      <c r="H17" s="9">
        <v>2</v>
      </c>
      <c r="I17" s="9">
        <f>H17/G17*100</f>
        <v>4</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31</v>
      </c>
      <c r="D35" s="24"/>
      <c r="E35" s="24"/>
      <c r="F35" s="24"/>
      <c r="G35" s="12">
        <v>20000</v>
      </c>
      <c r="H35" s="12"/>
      <c r="I35" s="13">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20000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3.xml><?xml version="1.0" encoding="utf-8"?>
<worksheet xmlns="http://schemas.openxmlformats.org/spreadsheetml/2006/main" xmlns:r="http://schemas.openxmlformats.org/officeDocument/2006/relationships">
  <sheetPr>
    <tabColor indexed="13"/>
  </sheetPr>
  <dimension ref="B2:I41"/>
  <sheetViews>
    <sheetView showGridLines="0" zoomScalePageLayoutView="0" workbookViewId="0" topLeftCell="A13">
      <selection activeCell="I21" sqref="I21"/>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9.25" customHeight="1">
      <c r="B6" s="23" t="s">
        <v>229</v>
      </c>
      <c r="C6" s="23"/>
      <c r="D6" s="33" t="s">
        <v>43</v>
      </c>
      <c r="E6" s="33"/>
      <c r="F6" s="33"/>
      <c r="G6" s="33"/>
      <c r="H6" s="33"/>
      <c r="I6" s="33"/>
    </row>
    <row r="7" spans="2:9" ht="54.75" customHeight="1">
      <c r="B7" s="23" t="s">
        <v>230</v>
      </c>
      <c r="C7" s="23"/>
      <c r="D7" s="33" t="s">
        <v>44</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45</v>
      </c>
      <c r="D17" s="25"/>
      <c r="E17" s="25"/>
      <c r="F17" s="25"/>
      <c r="G17" s="9">
        <v>2000</v>
      </c>
      <c r="H17" s="9">
        <v>2000</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46</v>
      </c>
      <c r="D20" s="25"/>
      <c r="E20" s="25"/>
      <c r="F20" s="25"/>
      <c r="G20" s="9">
        <v>700</v>
      </c>
      <c r="H20" s="9">
        <v>617</v>
      </c>
      <c r="I20" s="9">
        <f>H20/G20*100</f>
        <v>88.14285714285714</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60" customHeight="1">
      <c r="B35" s="8">
        <v>1</v>
      </c>
      <c r="C35" s="24" t="s">
        <v>47</v>
      </c>
      <c r="D35" s="24"/>
      <c r="E35" s="24"/>
      <c r="F35" s="24"/>
      <c r="G35" s="12">
        <v>0</v>
      </c>
      <c r="H35" s="12"/>
      <c r="I35" s="13">
        <f>G35+H35</f>
        <v>0</v>
      </c>
    </row>
    <row r="36" spans="2:9" s="10" customFormat="1" ht="45" customHeight="1">
      <c r="B36" s="8">
        <v>2</v>
      </c>
      <c r="C36" s="24" t="s">
        <v>48</v>
      </c>
      <c r="D36" s="24"/>
      <c r="E36" s="24"/>
      <c r="F36" s="24"/>
      <c r="G36" s="12">
        <v>50000</v>
      </c>
      <c r="H36" s="12"/>
      <c r="I36" s="13">
        <f>G36+H36</f>
        <v>50000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50000</v>
      </c>
      <c r="H40" s="14">
        <f>SUM(H35:H39)</f>
        <v>0</v>
      </c>
      <c r="I40" s="14">
        <f>SUM(I35:I39)</f>
        <v>50000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4.xml><?xml version="1.0" encoding="utf-8"?>
<worksheet xmlns="http://schemas.openxmlformats.org/spreadsheetml/2006/main" xmlns:r="http://schemas.openxmlformats.org/officeDocument/2006/relationships">
  <sheetPr>
    <tabColor rgb="FF00B0F0"/>
  </sheetPr>
  <dimension ref="B2:I41"/>
  <sheetViews>
    <sheetView showGridLines="0" tabSelected="1" zoomScalePageLayoutView="0" workbookViewId="0" topLeftCell="A19">
      <selection activeCell="N36" sqref="N35:N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49</v>
      </c>
      <c r="E6" s="33"/>
      <c r="F6" s="33"/>
      <c r="G6" s="33"/>
      <c r="H6" s="33"/>
      <c r="I6" s="33"/>
    </row>
    <row r="7" spans="2:9" ht="92.25" customHeight="1">
      <c r="B7" s="23" t="s">
        <v>230</v>
      </c>
      <c r="C7" s="23"/>
      <c r="D7" s="33" t="s">
        <v>50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51</v>
      </c>
      <c r="D17" s="25"/>
      <c r="E17" s="25"/>
      <c r="F17" s="25"/>
      <c r="G17" s="9">
        <v>4500</v>
      </c>
      <c r="H17" s="9">
        <v>1125</v>
      </c>
      <c r="I17" s="9">
        <f>H17/G17*100</f>
        <v>25</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53</v>
      </c>
      <c r="D20" s="25"/>
      <c r="E20" s="25"/>
      <c r="F20" s="25"/>
      <c r="G20" s="9">
        <v>0</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52</v>
      </c>
      <c r="D23" s="25"/>
      <c r="E23" s="25"/>
      <c r="F23" s="25"/>
      <c r="G23" s="9">
        <v>0</v>
      </c>
      <c r="H23" s="9">
        <v>0</v>
      </c>
      <c r="I23" s="9">
        <v>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9.5" customHeight="1">
      <c r="B35" s="8">
        <v>1</v>
      </c>
      <c r="C35" s="24" t="s">
        <v>54</v>
      </c>
      <c r="D35" s="24"/>
      <c r="E35" s="24"/>
      <c r="F35" s="24"/>
      <c r="G35" s="12">
        <v>0</v>
      </c>
      <c r="H35" s="12"/>
      <c r="I35" s="13">
        <f>G35+H35</f>
        <v>0</v>
      </c>
    </row>
    <row r="36" spans="2:9" s="10" customFormat="1" ht="34.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5.xml><?xml version="1.0" encoding="utf-8"?>
<worksheet xmlns="http://schemas.openxmlformats.org/spreadsheetml/2006/main" xmlns:r="http://schemas.openxmlformats.org/officeDocument/2006/relationships">
  <sheetPr>
    <tabColor indexed="15"/>
  </sheetPr>
  <dimension ref="B2:L41"/>
  <sheetViews>
    <sheetView showGridLines="0" zoomScalePageLayoutView="0" workbookViewId="0" topLeftCell="A28">
      <selection activeCell="L38" sqref="L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49</v>
      </c>
      <c r="E6" s="33"/>
      <c r="F6" s="33"/>
      <c r="G6" s="33"/>
      <c r="H6" s="33"/>
      <c r="I6" s="33"/>
    </row>
    <row r="7" spans="2:9" ht="54.75" customHeight="1">
      <c r="B7" s="23" t="s">
        <v>230</v>
      </c>
      <c r="C7" s="23"/>
      <c r="D7" s="33" t="s">
        <v>55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56</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58</v>
      </c>
      <c r="D20" s="25"/>
      <c r="E20" s="25"/>
      <c r="F20" s="25"/>
      <c r="G20" s="9">
        <v>0</v>
      </c>
      <c r="H20" s="9">
        <v>1</v>
      </c>
      <c r="I20" s="9">
        <v>100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57</v>
      </c>
      <c r="D23" s="25"/>
      <c r="E23" s="25"/>
      <c r="F23" s="25"/>
      <c r="G23" s="9">
        <v>1</v>
      </c>
      <c r="H23" s="9">
        <v>0</v>
      </c>
      <c r="I23" s="9">
        <v>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5.75" customHeight="1">
      <c r="B35" s="8">
        <v>1</v>
      </c>
      <c r="C35" s="24" t="s">
        <v>59</v>
      </c>
      <c r="D35" s="24"/>
      <c r="E35" s="24"/>
      <c r="F35" s="24"/>
      <c r="G35" s="12">
        <v>200000</v>
      </c>
      <c r="H35" s="12"/>
      <c r="I35" s="13">
        <v>0</v>
      </c>
    </row>
    <row r="36" spans="2:9" s="10" customFormat="1" ht="60.75" customHeight="1">
      <c r="B36" s="8">
        <v>2</v>
      </c>
      <c r="C36" s="24" t="s">
        <v>60</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200000</v>
      </c>
      <c r="H40" s="14">
        <f>SUM(H35:H39)</f>
        <v>0</v>
      </c>
      <c r="I40" s="14">
        <f>SUM(I35:I39)</f>
        <v>0</v>
      </c>
      <c r="L40" s="18">
        <f>I40+'GÜ1.1'!I40</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6.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5">
      <selection activeCell="K38" sqref="K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61</v>
      </c>
      <c r="E6" s="33"/>
      <c r="F6" s="33"/>
      <c r="G6" s="33"/>
      <c r="H6" s="33"/>
      <c r="I6" s="33"/>
    </row>
    <row r="7" spans="2:9" ht="54.75" customHeight="1">
      <c r="B7" s="23" t="s">
        <v>230</v>
      </c>
      <c r="C7" s="23"/>
      <c r="D7" s="33" t="s">
        <v>62</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63</v>
      </c>
      <c r="D17" s="25"/>
      <c r="E17" s="25"/>
      <c r="F17" s="25"/>
      <c r="G17" s="9">
        <v>1000</v>
      </c>
      <c r="H17" s="9">
        <v>1000</v>
      </c>
      <c r="I17" s="9">
        <v>100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64</v>
      </c>
      <c r="D35" s="24"/>
      <c r="E35" s="24"/>
      <c r="F35" s="24"/>
      <c r="G35" s="12">
        <v>0</v>
      </c>
      <c r="H35" s="12"/>
      <c r="I35" s="13">
        <f>G35+H35</f>
        <v>0</v>
      </c>
    </row>
    <row r="36" spans="2:9" s="10" customFormat="1" ht="34.5" customHeight="1">
      <c r="B36" s="8">
        <v>2</v>
      </c>
      <c r="C36" s="24" t="s">
        <v>269</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7.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22">
      <selection activeCell="I38" sqref="I38: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61</v>
      </c>
      <c r="E6" s="33"/>
      <c r="F6" s="33"/>
      <c r="G6" s="33"/>
      <c r="H6" s="33"/>
      <c r="I6" s="33"/>
    </row>
    <row r="7" spans="2:9" ht="54.75" customHeight="1">
      <c r="B7" s="23" t="s">
        <v>230</v>
      </c>
      <c r="C7" s="23"/>
      <c r="D7" s="33" t="s">
        <v>129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65</v>
      </c>
      <c r="D17" s="25"/>
      <c r="E17" s="25"/>
      <c r="F17" s="25"/>
      <c r="G17" s="9">
        <v>17500000</v>
      </c>
      <c r="H17" s="9">
        <v>17702318</v>
      </c>
      <c r="I17" s="9">
        <f>H17/G17*100</f>
        <v>101.15610285714286</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66</v>
      </c>
      <c r="D20" s="25"/>
      <c r="E20" s="25"/>
      <c r="F20" s="25"/>
      <c r="G20" s="9">
        <v>300000</v>
      </c>
      <c r="H20" s="9">
        <v>319293</v>
      </c>
      <c r="I20" s="9">
        <f>H20/G20*100</f>
        <v>106.43100000000001</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67</v>
      </c>
      <c r="D35" s="24"/>
      <c r="E35" s="24"/>
      <c r="F35" s="24"/>
      <c r="G35" s="12">
        <v>0</v>
      </c>
      <c r="H35" s="12"/>
      <c r="I35" s="13">
        <f>G35+H35</f>
        <v>0</v>
      </c>
    </row>
    <row r="36" spans="2:9" s="10" customFormat="1" ht="34.5" customHeight="1">
      <c r="B36" s="8">
        <v>2</v>
      </c>
      <c r="C36" s="24" t="s">
        <v>68</v>
      </c>
      <c r="D36" s="24"/>
      <c r="E36" s="24"/>
      <c r="F36" s="24"/>
      <c r="G36" s="12">
        <v>0</v>
      </c>
      <c r="H36" s="12"/>
      <c r="I36" s="13">
        <f>G36+H36</f>
        <v>0</v>
      </c>
    </row>
    <row r="37" spans="2:9" s="10" customFormat="1" ht="34.5" customHeight="1">
      <c r="B37" s="8">
        <v>3</v>
      </c>
      <c r="C37" s="24" t="s">
        <v>69</v>
      </c>
      <c r="D37" s="24"/>
      <c r="E37" s="24"/>
      <c r="F37" s="24"/>
      <c r="G37" s="12">
        <v>0</v>
      </c>
      <c r="H37" s="12"/>
      <c r="I37" s="13">
        <f>G37+H37</f>
        <v>0</v>
      </c>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8.xml><?xml version="1.0" encoding="utf-8"?>
<worksheet xmlns="http://schemas.openxmlformats.org/spreadsheetml/2006/main" xmlns:r="http://schemas.openxmlformats.org/officeDocument/2006/relationships">
  <sheetPr>
    <tabColor indexed="14"/>
  </sheetPr>
  <dimension ref="B2:I41"/>
  <sheetViews>
    <sheetView showGridLines="0" zoomScalePageLayoutView="0" workbookViewId="0" topLeftCell="A10">
      <selection activeCell="L19" sqref="L1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70</v>
      </c>
      <c r="E6" s="33"/>
      <c r="F6" s="33"/>
      <c r="G6" s="33"/>
      <c r="H6" s="33"/>
      <c r="I6" s="33"/>
    </row>
    <row r="7" spans="2:9" ht="54.75" customHeight="1">
      <c r="B7" s="23" t="s">
        <v>230</v>
      </c>
      <c r="C7" s="23"/>
      <c r="D7" s="33" t="s">
        <v>71</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369</v>
      </c>
      <c r="D17" s="25"/>
      <c r="E17" s="25"/>
      <c r="F17" s="25"/>
      <c r="G17" s="9">
        <v>3</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370</v>
      </c>
      <c r="D20" s="25"/>
      <c r="E20" s="25"/>
      <c r="F20" s="25"/>
      <c r="G20" s="9">
        <v>1000</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72</v>
      </c>
      <c r="D35" s="24"/>
      <c r="E35" s="24"/>
      <c r="F35" s="24"/>
      <c r="G35" s="12">
        <v>0</v>
      </c>
      <c r="H35" s="12"/>
      <c r="I35" s="13">
        <f>G35+H35</f>
        <v>0</v>
      </c>
    </row>
    <row r="36" spans="2:9" s="10" customFormat="1" ht="34.5" customHeight="1">
      <c r="B36" s="8">
        <v>2</v>
      </c>
      <c r="C36" s="24" t="s">
        <v>73</v>
      </c>
      <c r="D36" s="24"/>
      <c r="E36" s="24"/>
      <c r="F36" s="24"/>
      <c r="G36" s="12">
        <v>0</v>
      </c>
      <c r="H36" s="12"/>
      <c r="I36" s="13">
        <f>G36+H36</f>
        <v>0</v>
      </c>
    </row>
    <row r="37" spans="2:9" s="10" customFormat="1" ht="34.5" customHeight="1">
      <c r="B37" s="8">
        <v>3</v>
      </c>
      <c r="C37" s="24" t="s">
        <v>74</v>
      </c>
      <c r="D37" s="24"/>
      <c r="E37" s="24"/>
      <c r="F37" s="24"/>
      <c r="G37" s="12">
        <v>0</v>
      </c>
      <c r="H37" s="12"/>
      <c r="I37" s="13">
        <f>G37+H37</f>
        <v>0</v>
      </c>
    </row>
    <row r="38" spans="2:9" s="10" customFormat="1" ht="34.5" customHeight="1">
      <c r="B38" s="8">
        <v>4</v>
      </c>
      <c r="C38" s="24" t="s">
        <v>75</v>
      </c>
      <c r="D38" s="24"/>
      <c r="E38" s="24"/>
      <c r="F38" s="24"/>
      <c r="G38" s="12">
        <v>0</v>
      </c>
      <c r="H38" s="12"/>
      <c r="I38" s="13">
        <f>G38+H38</f>
        <v>0</v>
      </c>
    </row>
    <row r="39" spans="2:9" s="10" customFormat="1" ht="34.5" customHeight="1">
      <c r="B39" s="8">
        <v>5</v>
      </c>
      <c r="C39" s="24" t="s">
        <v>76</v>
      </c>
      <c r="D39" s="24"/>
      <c r="E39" s="24"/>
      <c r="F39" s="24"/>
      <c r="G39" s="12">
        <v>0</v>
      </c>
      <c r="H39" s="12"/>
      <c r="I39" s="13">
        <f>G39+H39</f>
        <v>0</v>
      </c>
    </row>
    <row r="40" spans="2:9" s="10" customFormat="1" ht="21" customHeight="1">
      <c r="B40" s="23" t="s">
        <v>238</v>
      </c>
      <c r="C40" s="23"/>
      <c r="D40" s="23"/>
      <c r="E40" s="23"/>
      <c r="F40" s="23"/>
      <c r="G40" s="14">
        <f>SUM(G35:G39)</f>
        <v>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59.xml><?xml version="1.0" encoding="utf-8"?>
<worksheet xmlns="http://schemas.openxmlformats.org/spreadsheetml/2006/main" xmlns:r="http://schemas.openxmlformats.org/officeDocument/2006/relationships">
  <sheetPr>
    <tabColor indexed="11"/>
  </sheetPr>
  <dimension ref="B2:I41"/>
  <sheetViews>
    <sheetView showGridLines="0" zoomScalePageLayoutView="0" workbookViewId="0" topLeftCell="A28">
      <selection activeCell="N35" sqref="N35"/>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77</v>
      </c>
      <c r="E6" s="33"/>
      <c r="F6" s="33"/>
      <c r="G6" s="33"/>
      <c r="H6" s="33"/>
      <c r="I6" s="33"/>
    </row>
    <row r="7" spans="2:9" ht="54.75" customHeight="1">
      <c r="B7" s="23" t="s">
        <v>230</v>
      </c>
      <c r="C7" s="23"/>
      <c r="D7" s="33" t="s">
        <v>78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371</v>
      </c>
      <c r="D17" s="25"/>
      <c r="E17" s="25"/>
      <c r="F17" s="25"/>
      <c r="G17" s="9">
        <v>200</v>
      </c>
      <c r="H17" s="9">
        <v>2500</v>
      </c>
      <c r="I17" s="9">
        <f>H17/G17*100</f>
        <v>1250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372</v>
      </c>
      <c r="D20" s="25"/>
      <c r="E20" s="25"/>
      <c r="F20" s="25"/>
      <c r="G20" s="9">
        <v>5</v>
      </c>
      <c r="H20" s="9">
        <v>5</v>
      </c>
      <c r="I20" s="9">
        <v>100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79</v>
      </c>
      <c r="D23" s="25"/>
      <c r="E23" s="25"/>
      <c r="F23" s="25"/>
      <c r="G23" s="9">
        <v>5</v>
      </c>
      <c r="H23" s="9">
        <v>5</v>
      </c>
      <c r="I23" s="9">
        <v>100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80</v>
      </c>
      <c r="D35" s="24"/>
      <c r="E35" s="24"/>
      <c r="F35" s="24"/>
      <c r="G35" s="12">
        <v>75000</v>
      </c>
      <c r="H35" s="12"/>
      <c r="I35" s="39">
        <v>30125</v>
      </c>
    </row>
    <row r="36" spans="2:9" s="10" customFormat="1" ht="34.5" customHeight="1">
      <c r="B36" s="8">
        <v>2</v>
      </c>
      <c r="C36" s="24" t="s">
        <v>81</v>
      </c>
      <c r="D36" s="24"/>
      <c r="E36" s="24"/>
      <c r="F36" s="24"/>
      <c r="G36" s="12">
        <v>20000</v>
      </c>
      <c r="H36" s="12"/>
      <c r="I36" s="41"/>
    </row>
    <row r="37" spans="2:9" s="10" customFormat="1" ht="34.5" customHeight="1">
      <c r="B37" s="8">
        <v>3</v>
      </c>
      <c r="C37" s="24" t="s">
        <v>82</v>
      </c>
      <c r="D37" s="24"/>
      <c r="E37" s="24"/>
      <c r="F37" s="24"/>
      <c r="G37" s="12">
        <v>50000</v>
      </c>
      <c r="H37" s="12"/>
      <c r="I37" s="13">
        <v>0</v>
      </c>
    </row>
    <row r="38" spans="2:9" s="10" customFormat="1" ht="34.5" customHeight="1">
      <c r="B38" s="8">
        <v>4</v>
      </c>
      <c r="C38" s="24" t="s">
        <v>83</v>
      </c>
      <c r="D38" s="24"/>
      <c r="E38" s="24"/>
      <c r="F38" s="24"/>
      <c r="G38" s="12">
        <v>25000</v>
      </c>
      <c r="H38" s="12"/>
      <c r="I38" s="13">
        <v>0</v>
      </c>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170000</v>
      </c>
      <c r="H40" s="14">
        <f>SUM(H35:H39)</f>
        <v>0</v>
      </c>
      <c r="I40" s="14">
        <f>SUM(I35:I39)</f>
        <v>30125</v>
      </c>
    </row>
    <row r="41" spans="2:9" s="10" customFormat="1" ht="21" customHeight="1">
      <c r="B41" s="15"/>
      <c r="C41" s="15"/>
      <c r="D41" s="15"/>
      <c r="E41" s="15"/>
      <c r="F41" s="16"/>
      <c r="G41" s="17"/>
      <c r="H41" s="16"/>
      <c r="I41" s="17"/>
    </row>
  </sheetData>
  <sheetProtection/>
  <mergeCells count="37">
    <mergeCell ref="B31:I31"/>
    <mergeCell ref="B40:F40"/>
    <mergeCell ref="C35:F35"/>
    <mergeCell ref="C36:F36"/>
    <mergeCell ref="C37:F37"/>
    <mergeCell ref="C39:F39"/>
    <mergeCell ref="C38:F38"/>
    <mergeCell ref="I35:I36"/>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indexed="10"/>
  </sheetPr>
  <dimension ref="B2:L41"/>
  <sheetViews>
    <sheetView showGridLines="0" zoomScalePageLayoutView="0" workbookViewId="0" topLeftCell="A28">
      <selection activeCell="I37" sqref="I37"/>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266</v>
      </c>
      <c r="E6" s="33"/>
      <c r="F6" s="33"/>
      <c r="G6" s="33"/>
      <c r="H6" s="33"/>
      <c r="I6" s="33"/>
    </row>
    <row r="7" spans="2:9" ht="54.75" customHeight="1">
      <c r="B7" s="23" t="s">
        <v>230</v>
      </c>
      <c r="C7" s="23"/>
      <c r="D7" s="33" t="s">
        <v>129</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28.5" customHeight="1">
      <c r="B17" s="19">
        <v>1</v>
      </c>
      <c r="C17" s="24" t="s">
        <v>270</v>
      </c>
      <c r="D17" s="36"/>
      <c r="E17" s="36"/>
      <c r="F17" s="37"/>
      <c r="G17" s="20">
        <v>0</v>
      </c>
      <c r="H17" s="20">
        <v>0</v>
      </c>
      <c r="I17" s="20">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19">
        <v>2</v>
      </c>
      <c r="C20" s="33" t="s">
        <v>271</v>
      </c>
      <c r="D20" s="33"/>
      <c r="E20" s="33"/>
      <c r="F20" s="33"/>
      <c r="G20" s="20">
        <v>5</v>
      </c>
      <c r="H20" s="20">
        <v>9</v>
      </c>
      <c r="I20" s="20">
        <f>H20/G20*100</f>
        <v>180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19">
        <v>3</v>
      </c>
      <c r="C23" s="33" t="s">
        <v>220</v>
      </c>
      <c r="D23" s="33"/>
      <c r="E23" s="33"/>
      <c r="F23" s="33"/>
      <c r="G23" s="20">
        <v>0</v>
      </c>
      <c r="H23" s="20">
        <v>0</v>
      </c>
      <c r="I23" s="20">
        <v>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19">
        <v>4</v>
      </c>
      <c r="C26" s="33" t="s">
        <v>272</v>
      </c>
      <c r="D26" s="33"/>
      <c r="E26" s="33"/>
      <c r="F26" s="33"/>
      <c r="G26" s="20">
        <v>0</v>
      </c>
      <c r="H26" s="20">
        <v>8</v>
      </c>
      <c r="I26" s="20">
        <v>800</v>
      </c>
    </row>
    <row r="27" spans="2:9" ht="15" customHeight="1">
      <c r="B27" s="32" t="s">
        <v>234</v>
      </c>
      <c r="C27" s="32"/>
      <c r="D27" s="5"/>
      <c r="E27" s="5"/>
      <c r="F27" s="5"/>
      <c r="G27" s="5"/>
      <c r="H27" s="5"/>
      <c r="I27" s="6"/>
    </row>
    <row r="28" spans="2:9" ht="15" customHeight="1">
      <c r="B28" s="27"/>
      <c r="C28" s="27"/>
      <c r="D28" s="27"/>
      <c r="E28" s="27"/>
      <c r="F28" s="27"/>
      <c r="G28" s="27"/>
      <c r="H28" s="27"/>
      <c r="I28" s="27"/>
    </row>
    <row r="29" spans="2:9" ht="15" customHeight="1">
      <c r="B29" s="19">
        <v>5</v>
      </c>
      <c r="C29" s="33" t="s">
        <v>273</v>
      </c>
      <c r="D29" s="33"/>
      <c r="E29" s="33"/>
      <c r="F29" s="33"/>
      <c r="G29" s="20">
        <v>0</v>
      </c>
      <c r="H29" s="20">
        <v>25</v>
      </c>
      <c r="I29" s="20">
        <v>2500</v>
      </c>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5" customHeight="1">
      <c r="B35" s="8">
        <v>1</v>
      </c>
      <c r="C35" s="24" t="s">
        <v>130</v>
      </c>
      <c r="D35" s="24"/>
      <c r="E35" s="24"/>
      <c r="F35" s="24"/>
      <c r="G35" s="12">
        <v>0</v>
      </c>
      <c r="H35" s="12"/>
      <c r="I35" s="13">
        <f>G35+H35</f>
        <v>0</v>
      </c>
    </row>
    <row r="36" spans="2:9" s="10" customFormat="1" ht="34.5" customHeight="1">
      <c r="B36" s="8">
        <v>2</v>
      </c>
      <c r="C36" s="24" t="s">
        <v>131</v>
      </c>
      <c r="D36" s="24"/>
      <c r="E36" s="24"/>
      <c r="F36" s="24"/>
      <c r="G36" s="12">
        <v>30000</v>
      </c>
      <c r="H36" s="12"/>
      <c r="I36" s="13">
        <v>0</v>
      </c>
    </row>
    <row r="37" spans="2:9" s="10" customFormat="1" ht="63" customHeight="1">
      <c r="B37" s="8">
        <v>3</v>
      </c>
      <c r="C37" s="24" t="s">
        <v>132</v>
      </c>
      <c r="D37" s="24"/>
      <c r="E37" s="24"/>
      <c r="F37" s="24"/>
      <c r="G37" s="12">
        <v>50000</v>
      </c>
      <c r="H37" s="12"/>
      <c r="I37" s="13">
        <v>0</v>
      </c>
    </row>
    <row r="38" spans="2:9" s="10" customFormat="1" ht="47.25" customHeight="1">
      <c r="B38" s="8">
        <v>4</v>
      </c>
      <c r="C38" s="24" t="s">
        <v>109</v>
      </c>
      <c r="D38" s="24"/>
      <c r="E38" s="24"/>
      <c r="F38" s="24"/>
      <c r="G38" s="12">
        <v>0</v>
      </c>
      <c r="H38" s="12"/>
      <c r="I38" s="13">
        <f>G38+H38</f>
        <v>0</v>
      </c>
    </row>
    <row r="39" spans="2:9" s="10" customFormat="1" ht="34.5" customHeight="1">
      <c r="B39" s="8">
        <v>5</v>
      </c>
      <c r="C39" s="24" t="s">
        <v>133</v>
      </c>
      <c r="D39" s="24"/>
      <c r="E39" s="24"/>
      <c r="F39" s="24"/>
      <c r="G39" s="12">
        <v>10000</v>
      </c>
      <c r="H39" s="12"/>
      <c r="I39" s="13">
        <v>0</v>
      </c>
    </row>
    <row r="40" spans="2:12" s="10" customFormat="1" ht="21" customHeight="1">
      <c r="B40" s="23" t="s">
        <v>238</v>
      </c>
      <c r="C40" s="23"/>
      <c r="D40" s="23"/>
      <c r="E40" s="23"/>
      <c r="F40" s="23"/>
      <c r="G40" s="14">
        <f>SUM(G35:G39)</f>
        <v>90000</v>
      </c>
      <c r="H40" s="14">
        <f>SUM(H35:H39)</f>
        <v>0</v>
      </c>
      <c r="I40" s="14">
        <f>SUM(I35:I39)</f>
        <v>0</v>
      </c>
      <c r="L40" s="18">
        <f>I40+'R1.1'!I37</f>
        <v>0</v>
      </c>
    </row>
    <row r="41" spans="2:9" s="10" customFormat="1" ht="21" customHeight="1">
      <c r="B41" s="15"/>
      <c r="C41" s="15"/>
      <c r="D41" s="15"/>
      <c r="E41" s="15"/>
      <c r="F41" s="16"/>
      <c r="G41" s="17"/>
      <c r="H41" s="16"/>
      <c r="I41" s="17"/>
    </row>
  </sheetData>
  <sheetProtection/>
  <mergeCells count="36">
    <mergeCell ref="G33:H33"/>
    <mergeCell ref="I33:I34"/>
    <mergeCell ref="B40:F40"/>
    <mergeCell ref="C35:F35"/>
    <mergeCell ref="C36:F36"/>
    <mergeCell ref="C37:F37"/>
    <mergeCell ref="C39:F39"/>
    <mergeCell ref="B27:C27"/>
    <mergeCell ref="B28:I28"/>
    <mergeCell ref="C38:F38"/>
    <mergeCell ref="B30:C30"/>
    <mergeCell ref="B31:I31"/>
    <mergeCell ref="C23:F23"/>
    <mergeCell ref="B24:C24"/>
    <mergeCell ref="B25:I25"/>
    <mergeCell ref="C29:F29"/>
    <mergeCell ref="B33:F34"/>
    <mergeCell ref="B18:C18"/>
    <mergeCell ref="B19:I19"/>
    <mergeCell ref="C20:F20"/>
    <mergeCell ref="B21:C21"/>
    <mergeCell ref="B22:I22"/>
    <mergeCell ref="C26:F26"/>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0.xml><?xml version="1.0" encoding="utf-8"?>
<worksheet xmlns="http://schemas.openxmlformats.org/spreadsheetml/2006/main" xmlns:r="http://schemas.openxmlformats.org/officeDocument/2006/relationships">
  <sheetPr>
    <tabColor rgb="FFFFFF00"/>
  </sheetPr>
  <dimension ref="B2:I41"/>
  <sheetViews>
    <sheetView showGridLines="0" zoomScalePageLayoutView="0" workbookViewId="0" topLeftCell="A22">
      <selection activeCell="I39" sqref="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84</v>
      </c>
      <c r="E6" s="33"/>
      <c r="F6" s="33"/>
      <c r="G6" s="33"/>
      <c r="H6" s="33"/>
      <c r="I6" s="33"/>
    </row>
    <row r="7" spans="2:9" ht="54.75" customHeight="1">
      <c r="B7" s="23" t="s">
        <v>230</v>
      </c>
      <c r="C7" s="23"/>
      <c r="D7" s="33" t="s">
        <v>85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86</v>
      </c>
      <c r="D17" s="25"/>
      <c r="E17" s="25"/>
      <c r="F17" s="25"/>
      <c r="G17" s="9">
        <v>7</v>
      </c>
      <c r="H17" s="9">
        <v>5</v>
      </c>
      <c r="I17" s="9">
        <f>H17/G17*100</f>
        <v>71.42857142857143</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87</v>
      </c>
      <c r="D20" s="25"/>
      <c r="E20" s="25"/>
      <c r="F20" s="25"/>
      <c r="G20" s="9">
        <v>117</v>
      </c>
      <c r="H20" s="9">
        <v>163</v>
      </c>
      <c r="I20" s="9">
        <f>H20/G20*100</f>
        <v>139.31623931623932</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88</v>
      </c>
      <c r="D35" s="24"/>
      <c r="E35" s="24"/>
      <c r="F35" s="24"/>
      <c r="G35" s="12">
        <v>10000</v>
      </c>
      <c r="H35" s="12"/>
      <c r="I35" s="39">
        <v>26657.03</v>
      </c>
    </row>
    <row r="36" spans="2:9" s="10" customFormat="1" ht="34.5" customHeight="1">
      <c r="B36" s="8">
        <v>2</v>
      </c>
      <c r="C36" s="24" t="s">
        <v>89</v>
      </c>
      <c r="D36" s="24"/>
      <c r="E36" s="24"/>
      <c r="F36" s="24"/>
      <c r="G36" s="12">
        <v>10000</v>
      </c>
      <c r="H36" s="12"/>
      <c r="I36" s="40"/>
    </row>
    <row r="37" spans="2:9" s="10" customFormat="1" ht="34.5" customHeight="1">
      <c r="B37" s="8">
        <v>3</v>
      </c>
      <c r="C37" s="24" t="s">
        <v>90</v>
      </c>
      <c r="D37" s="24"/>
      <c r="E37" s="24"/>
      <c r="F37" s="24"/>
      <c r="G37" s="12">
        <v>10000</v>
      </c>
      <c r="H37" s="12"/>
      <c r="I37" s="40"/>
    </row>
    <row r="38" spans="2:9" s="10" customFormat="1" ht="34.5" customHeight="1">
      <c r="B38" s="8">
        <v>4</v>
      </c>
      <c r="C38" s="24" t="s">
        <v>91</v>
      </c>
      <c r="D38" s="24"/>
      <c r="E38" s="24"/>
      <c r="F38" s="24"/>
      <c r="G38" s="12">
        <v>15000</v>
      </c>
      <c r="H38" s="12"/>
      <c r="I38" s="41"/>
    </row>
    <row r="39" spans="2:9" s="10" customFormat="1" ht="34.5" customHeight="1">
      <c r="B39" s="8"/>
      <c r="C39" s="24"/>
      <c r="D39" s="24"/>
      <c r="E39" s="24"/>
      <c r="F39" s="24"/>
      <c r="G39" s="12"/>
      <c r="H39" s="12"/>
      <c r="I39" s="13"/>
    </row>
    <row r="40" spans="2:9" s="10" customFormat="1" ht="21" customHeight="1">
      <c r="B40" s="23" t="s">
        <v>238</v>
      </c>
      <c r="C40" s="23"/>
      <c r="D40" s="23"/>
      <c r="E40" s="23"/>
      <c r="F40" s="23"/>
      <c r="G40" s="14">
        <f>SUM(G35:G39)</f>
        <v>45000</v>
      </c>
      <c r="H40" s="14">
        <f>SUM(H35:H39)</f>
        <v>0</v>
      </c>
      <c r="I40" s="14">
        <f>SUM(I35:I39)</f>
        <v>26657.03</v>
      </c>
    </row>
    <row r="41" spans="2:9" s="10" customFormat="1" ht="21" customHeight="1">
      <c r="B41" s="15"/>
      <c r="C41" s="15"/>
      <c r="D41" s="15"/>
      <c r="E41" s="15"/>
      <c r="F41" s="16"/>
      <c r="G41" s="17"/>
      <c r="H41" s="16"/>
      <c r="I41" s="17"/>
    </row>
  </sheetData>
  <sheetProtection/>
  <mergeCells count="37">
    <mergeCell ref="I35:I38"/>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1.xml><?xml version="1.0" encoding="utf-8"?>
<worksheet xmlns="http://schemas.openxmlformats.org/spreadsheetml/2006/main" xmlns:r="http://schemas.openxmlformats.org/officeDocument/2006/relationships">
  <sheetPr>
    <tabColor rgb="FFFFFF00"/>
  </sheetPr>
  <dimension ref="B2:I41"/>
  <sheetViews>
    <sheetView showGridLines="0" zoomScalePageLayoutView="0" workbookViewId="0" topLeftCell="A25">
      <selection activeCell="K38" sqref="K3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92</v>
      </c>
      <c r="E6" s="33"/>
      <c r="F6" s="33"/>
      <c r="G6" s="33"/>
      <c r="H6" s="33"/>
      <c r="I6" s="33"/>
    </row>
    <row r="7" spans="2:9" ht="54.75" customHeight="1">
      <c r="B7" s="23" t="s">
        <v>230</v>
      </c>
      <c r="C7" s="23"/>
      <c r="D7" s="33" t="s">
        <v>93</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94</v>
      </c>
      <c r="D17" s="25"/>
      <c r="E17" s="25"/>
      <c r="F17" s="25"/>
      <c r="G17" s="9">
        <v>2</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95</v>
      </c>
      <c r="D35" s="24"/>
      <c r="E35" s="24"/>
      <c r="F35" s="24"/>
      <c r="G35" s="12">
        <v>40000</v>
      </c>
      <c r="H35" s="12"/>
      <c r="I35" s="13">
        <v>0</v>
      </c>
    </row>
    <row r="36" spans="2:9" s="10" customFormat="1" ht="34.5" customHeight="1">
      <c r="B36" s="8">
        <v>2</v>
      </c>
      <c r="C36" s="24" t="s">
        <v>96</v>
      </c>
      <c r="D36" s="24"/>
      <c r="E36" s="24"/>
      <c r="F36" s="24"/>
      <c r="G36" s="12">
        <v>20000</v>
      </c>
      <c r="H36" s="12"/>
      <c r="I36" s="13">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60000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2.xml><?xml version="1.0" encoding="utf-8"?>
<worksheet xmlns="http://schemas.openxmlformats.org/spreadsheetml/2006/main" xmlns:r="http://schemas.openxmlformats.org/officeDocument/2006/relationships">
  <sheetPr>
    <tabColor rgb="FFFFFF00"/>
  </sheetPr>
  <dimension ref="B2:I41"/>
  <sheetViews>
    <sheetView showGridLines="0" zoomScalePageLayoutView="0" workbookViewId="0" topLeftCell="A25">
      <selection activeCell="L36" sqref="L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97</v>
      </c>
      <c r="E6" s="33"/>
      <c r="F6" s="33"/>
      <c r="G6" s="33"/>
      <c r="H6" s="33"/>
      <c r="I6" s="33"/>
    </row>
    <row r="7" spans="2:9" ht="54.75" customHeight="1">
      <c r="B7" s="23" t="s">
        <v>230</v>
      </c>
      <c r="C7" s="23"/>
      <c r="D7" s="33" t="s">
        <v>98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99</v>
      </c>
      <c r="D17" s="25"/>
      <c r="E17" s="25"/>
      <c r="F17" s="25"/>
      <c r="G17" s="9">
        <v>1</v>
      </c>
      <c r="H17" s="9">
        <v>15</v>
      </c>
      <c r="I17" s="9">
        <f>H17/G17*100</f>
        <v>1500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101</v>
      </c>
      <c r="D20" s="25"/>
      <c r="E20" s="25"/>
      <c r="F20" s="25"/>
      <c r="G20" s="9">
        <v>30</v>
      </c>
      <c r="H20" s="9">
        <v>59</v>
      </c>
      <c r="I20" s="9">
        <f>H20/G20*100</f>
        <v>196.66666666666666</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100</v>
      </c>
      <c r="D23" s="25"/>
      <c r="E23" s="25"/>
      <c r="F23" s="25"/>
      <c r="G23" s="9">
        <v>45</v>
      </c>
      <c r="H23" s="9">
        <v>45</v>
      </c>
      <c r="I23" s="9">
        <v>100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102</v>
      </c>
      <c r="D35" s="24"/>
      <c r="E35" s="24"/>
      <c r="F35" s="24"/>
      <c r="G35" s="12">
        <v>50000</v>
      </c>
      <c r="H35" s="12"/>
      <c r="I35" s="13">
        <v>16815</v>
      </c>
    </row>
    <row r="36" spans="2:9" s="10" customFormat="1" ht="34.5" customHeight="1">
      <c r="B36" s="8">
        <v>2</v>
      </c>
      <c r="C36" s="24" t="s">
        <v>103</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50000</v>
      </c>
      <c r="H40" s="14">
        <f>SUM(H35:H39)</f>
        <v>0</v>
      </c>
      <c r="I40" s="14">
        <f>SUM(I35:I39)</f>
        <v>16815</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3.xml><?xml version="1.0" encoding="utf-8"?>
<worksheet xmlns="http://schemas.openxmlformats.org/spreadsheetml/2006/main" xmlns:r="http://schemas.openxmlformats.org/officeDocument/2006/relationships">
  <sheetPr>
    <tabColor rgb="FFFFFF00"/>
  </sheetPr>
  <dimension ref="B2:L41"/>
  <sheetViews>
    <sheetView showGridLines="0" zoomScalePageLayoutView="0" workbookViewId="0" topLeftCell="A25">
      <selection activeCell="I37" sqref="I37:I39"/>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104</v>
      </c>
      <c r="E6" s="33"/>
      <c r="F6" s="33"/>
      <c r="G6" s="33"/>
      <c r="H6" s="33"/>
      <c r="I6" s="33"/>
    </row>
    <row r="7" spans="2:9" ht="54.75" customHeight="1">
      <c r="B7" s="23" t="s">
        <v>230</v>
      </c>
      <c r="C7" s="23"/>
      <c r="D7" s="33" t="s">
        <v>105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106</v>
      </c>
      <c r="D17" s="25"/>
      <c r="E17" s="25"/>
      <c r="F17" s="25"/>
      <c r="G17" s="9">
        <v>0</v>
      </c>
      <c r="H17" s="9">
        <v>23</v>
      </c>
      <c r="I17" s="9"/>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107</v>
      </c>
      <c r="D35" s="24"/>
      <c r="E35" s="24"/>
      <c r="F35" s="24"/>
      <c r="G35" s="12">
        <v>50000</v>
      </c>
      <c r="H35" s="12"/>
      <c r="I35" s="13">
        <v>70446</v>
      </c>
    </row>
    <row r="36" spans="2:9" s="10" customFormat="1" ht="34.5" customHeight="1">
      <c r="B36" s="8">
        <v>2</v>
      </c>
      <c r="C36" s="24" t="s">
        <v>108</v>
      </c>
      <c r="D36" s="24"/>
      <c r="E36" s="24"/>
      <c r="F36" s="24"/>
      <c r="G36" s="12">
        <v>0</v>
      </c>
      <c r="H36" s="12"/>
      <c r="I36" s="13">
        <f>G36+H36</f>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50000</v>
      </c>
      <c r="H40" s="14">
        <f>SUM(H35:H39)</f>
        <v>0</v>
      </c>
      <c r="I40" s="14">
        <f>SUM(I35:I39)</f>
        <v>70446</v>
      </c>
      <c r="L40" s="18">
        <f>I40+'SO3.1'!I40+'SO2.1'!I40+'SO1.1'!I40</f>
        <v>113918.03</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4.xml><?xml version="1.0" encoding="utf-8"?>
<worksheet xmlns="http://schemas.openxmlformats.org/spreadsheetml/2006/main" xmlns:r="http://schemas.openxmlformats.org/officeDocument/2006/relationships">
  <sheetPr>
    <tabColor rgb="FFFF0000"/>
  </sheetPr>
  <dimension ref="B2:I41"/>
  <sheetViews>
    <sheetView showGridLines="0" zoomScalePageLayoutView="0" workbookViewId="0" topLeftCell="A22">
      <selection activeCell="N36" sqref="N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v>
      </c>
      <c r="E6" s="33"/>
      <c r="F6" s="33"/>
      <c r="G6" s="33"/>
      <c r="H6" s="33"/>
      <c r="I6" s="33"/>
    </row>
    <row r="7" spans="2:9" ht="54.75" customHeight="1">
      <c r="B7" s="23" t="s">
        <v>230</v>
      </c>
      <c r="C7" s="23"/>
      <c r="D7" s="33" t="s">
        <v>33</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34</v>
      </c>
      <c r="D17" s="25"/>
      <c r="E17" s="25"/>
      <c r="F17" s="25"/>
      <c r="G17" s="9">
        <v>1</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35</v>
      </c>
      <c r="D20" s="25"/>
      <c r="E20" s="25"/>
      <c r="F20" s="25"/>
      <c r="G20" s="9">
        <v>1</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34.5" customHeight="1">
      <c r="B35" s="8">
        <v>1</v>
      </c>
      <c r="C35" s="24" t="s">
        <v>36</v>
      </c>
      <c r="D35" s="24"/>
      <c r="E35" s="24"/>
      <c r="F35" s="24"/>
      <c r="G35" s="12">
        <v>200000</v>
      </c>
      <c r="H35" s="12"/>
      <c r="I35" s="13">
        <v>0</v>
      </c>
    </row>
    <row r="36" spans="2:9" s="10" customFormat="1" ht="34.5" customHeight="1">
      <c r="B36" s="8">
        <v>2</v>
      </c>
      <c r="C36" s="24" t="s">
        <v>37</v>
      </c>
      <c r="D36" s="24"/>
      <c r="E36" s="24"/>
      <c r="F36" s="24"/>
      <c r="G36" s="12">
        <v>100000</v>
      </c>
      <c r="H36" s="12"/>
      <c r="I36" s="13">
        <v>0</v>
      </c>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9" s="10" customFormat="1" ht="21" customHeight="1">
      <c r="B40" s="23" t="s">
        <v>238</v>
      </c>
      <c r="C40" s="23"/>
      <c r="D40" s="23"/>
      <c r="E40" s="23"/>
      <c r="F40" s="23"/>
      <c r="G40" s="14">
        <f>SUM(G35:G39)</f>
        <v>300000</v>
      </c>
      <c r="H40" s="14">
        <f>SUM(H35:H39)</f>
        <v>0</v>
      </c>
      <c r="I40" s="14">
        <f>SUM(I35:I39)</f>
        <v>0</v>
      </c>
    </row>
    <row r="41" spans="2:9" s="10" customFormat="1" ht="21" customHeight="1">
      <c r="B41" s="15"/>
      <c r="C41" s="15"/>
      <c r="D41" s="15"/>
      <c r="E41" s="15"/>
      <c r="F41" s="16"/>
      <c r="G41" s="17"/>
      <c r="H41" s="16"/>
      <c r="I41" s="17"/>
    </row>
  </sheetData>
  <sheetProtection/>
  <mergeCells count="36">
    <mergeCell ref="B31:I31"/>
    <mergeCell ref="B40:F40"/>
    <mergeCell ref="C35:F35"/>
    <mergeCell ref="C36:F36"/>
    <mergeCell ref="C37:F37"/>
    <mergeCell ref="C39:F39"/>
    <mergeCell ref="C38:F38"/>
    <mergeCell ref="B24:C24"/>
    <mergeCell ref="B25:I25"/>
    <mergeCell ref="C26:F26"/>
    <mergeCell ref="B27:C27"/>
    <mergeCell ref="B28:I28"/>
    <mergeCell ref="B33:F34"/>
    <mergeCell ref="G33:H33"/>
    <mergeCell ref="I33:I34"/>
    <mergeCell ref="C29:F29"/>
    <mergeCell ref="B30:C30"/>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65.xml><?xml version="1.0" encoding="utf-8"?>
<worksheet xmlns="http://schemas.openxmlformats.org/spreadsheetml/2006/main" xmlns:r="http://schemas.openxmlformats.org/officeDocument/2006/relationships">
  <sheetPr>
    <tabColor rgb="FFFF0000"/>
  </sheetPr>
  <dimension ref="B2:L41"/>
  <sheetViews>
    <sheetView showGridLines="0" zoomScalePageLayoutView="0" workbookViewId="0" topLeftCell="A21">
      <selection activeCell="N36" sqref="N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32</v>
      </c>
      <c r="E6" s="33"/>
      <c r="F6" s="33"/>
      <c r="G6" s="33"/>
      <c r="H6" s="33"/>
      <c r="I6" s="33"/>
    </row>
    <row r="7" spans="2:9" ht="54.75" customHeight="1">
      <c r="B7" s="23" t="s">
        <v>230</v>
      </c>
      <c r="C7" s="23"/>
      <c r="D7" s="33" t="s">
        <v>38</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39</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40</v>
      </c>
      <c r="D20" s="25"/>
      <c r="E20" s="25"/>
      <c r="F20" s="25"/>
      <c r="G20" s="9">
        <v>53</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t="s">
        <v>41</v>
      </c>
      <c r="D23" s="25"/>
      <c r="E23" s="25"/>
      <c r="F23" s="25"/>
      <c r="G23" s="9">
        <v>0</v>
      </c>
      <c r="H23" s="9">
        <v>0</v>
      </c>
      <c r="I23" s="9">
        <v>0</v>
      </c>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ustomHeight="1">
      <c r="B29" s="8">
        <v>5</v>
      </c>
      <c r="C29" s="25"/>
      <c r="D29" s="25"/>
      <c r="E29" s="25"/>
      <c r="F29" s="25"/>
      <c r="G29" s="9"/>
      <c r="H29" s="9"/>
      <c r="I29" s="9"/>
    </row>
    <row r="30" spans="2:9" ht="15" customHeight="1">
      <c r="B30" s="26" t="s">
        <v>234</v>
      </c>
      <c r="C30" s="26"/>
      <c r="D30" s="5"/>
      <c r="E30" s="5"/>
      <c r="F30" s="5"/>
      <c r="G30" s="5"/>
      <c r="H30" s="5"/>
      <c r="I30" s="6"/>
    </row>
    <row r="31" spans="2:9" ht="15" customHeight="1">
      <c r="B31" s="27"/>
      <c r="C31" s="27"/>
      <c r="D31" s="27"/>
      <c r="E31" s="27"/>
      <c r="F31" s="27"/>
      <c r="G31" s="27"/>
      <c r="H31" s="27"/>
      <c r="I31" s="27"/>
    </row>
    <row r="32" spans="2:9" ht="15">
      <c r="B32" s="10"/>
      <c r="C32" s="10"/>
      <c r="D32" s="10"/>
      <c r="E32" s="10"/>
      <c r="F32" s="10"/>
      <c r="G32" s="10"/>
      <c r="H32" s="10"/>
      <c r="I32" s="10"/>
    </row>
    <row r="33" spans="2:9" s="10" customFormat="1" ht="15" customHeight="1">
      <c r="B33" s="28" t="s">
        <v>235</v>
      </c>
      <c r="C33" s="28"/>
      <c r="D33" s="28"/>
      <c r="E33" s="28"/>
      <c r="F33" s="28"/>
      <c r="G33" s="29" t="s">
        <v>239</v>
      </c>
      <c r="H33" s="30"/>
      <c r="I33" s="31" t="s">
        <v>361</v>
      </c>
    </row>
    <row r="34" spans="2:9" s="10" customFormat="1" ht="15">
      <c r="B34" s="28"/>
      <c r="C34" s="28"/>
      <c r="D34" s="28"/>
      <c r="E34" s="28"/>
      <c r="F34" s="28"/>
      <c r="G34" s="11" t="s">
        <v>236</v>
      </c>
      <c r="H34" s="11" t="s">
        <v>237</v>
      </c>
      <c r="I34" s="31"/>
    </row>
    <row r="35" spans="2:9" s="10" customFormat="1" ht="48" customHeight="1">
      <c r="B35" s="8">
        <v>1</v>
      </c>
      <c r="C35" s="24" t="s">
        <v>42</v>
      </c>
      <c r="D35" s="24"/>
      <c r="E35" s="24"/>
      <c r="F35" s="24"/>
      <c r="G35" s="12">
        <v>50000</v>
      </c>
      <c r="H35" s="12"/>
      <c r="I35" s="13">
        <v>13438.32</v>
      </c>
    </row>
    <row r="36" spans="2:9" s="10" customFormat="1" ht="40.5" customHeight="1">
      <c r="B36" s="8">
        <v>2</v>
      </c>
      <c r="C36" s="24"/>
      <c r="D36" s="24"/>
      <c r="E36" s="24"/>
      <c r="F36" s="24"/>
      <c r="G36" s="12"/>
      <c r="H36" s="12"/>
      <c r="I36" s="13"/>
    </row>
    <row r="37" spans="2:9" s="10" customFormat="1" ht="34.5" customHeight="1">
      <c r="B37" s="8">
        <v>3</v>
      </c>
      <c r="C37" s="24"/>
      <c r="D37" s="24"/>
      <c r="E37" s="24"/>
      <c r="F37" s="24"/>
      <c r="G37" s="12"/>
      <c r="H37" s="12"/>
      <c r="I37" s="13"/>
    </row>
    <row r="38" spans="2:9" s="10" customFormat="1" ht="34.5" customHeight="1">
      <c r="B38" s="8">
        <v>4</v>
      </c>
      <c r="C38" s="24"/>
      <c r="D38" s="24"/>
      <c r="E38" s="24"/>
      <c r="F38" s="24"/>
      <c r="G38" s="12"/>
      <c r="H38" s="12"/>
      <c r="I38" s="13"/>
    </row>
    <row r="39" spans="2:9" s="10" customFormat="1" ht="34.5" customHeight="1">
      <c r="B39" s="8">
        <v>5</v>
      </c>
      <c r="C39" s="24"/>
      <c r="D39" s="24"/>
      <c r="E39" s="24"/>
      <c r="F39" s="24"/>
      <c r="G39" s="12"/>
      <c r="H39" s="12"/>
      <c r="I39" s="13"/>
    </row>
    <row r="40" spans="2:12" s="10" customFormat="1" ht="21" customHeight="1">
      <c r="B40" s="23" t="s">
        <v>238</v>
      </c>
      <c r="C40" s="23"/>
      <c r="D40" s="23"/>
      <c r="E40" s="23"/>
      <c r="F40" s="23"/>
      <c r="G40" s="14">
        <f>SUM(G35:G39)</f>
        <v>50000</v>
      </c>
      <c r="H40" s="14">
        <f>SUM(H35:H39)</f>
        <v>0</v>
      </c>
      <c r="I40" s="14">
        <f>SUM(I35:I39)</f>
        <v>13438.32</v>
      </c>
      <c r="L40" s="18">
        <f>I40+'GS1.1'!I40</f>
        <v>13438.32</v>
      </c>
    </row>
    <row r="41" spans="2:9" s="10" customFormat="1" ht="21" customHeight="1">
      <c r="B41" s="15"/>
      <c r="C41" s="15"/>
      <c r="D41" s="15"/>
      <c r="E41" s="15"/>
      <c r="F41" s="16"/>
      <c r="G41" s="17"/>
      <c r="H41" s="16"/>
      <c r="I41" s="17"/>
    </row>
  </sheetData>
  <sheetProtection/>
  <mergeCells count="36">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3:F34"/>
    <mergeCell ref="G33:H33"/>
    <mergeCell ref="I33:I34"/>
    <mergeCell ref="C29:F29"/>
    <mergeCell ref="B30:C30"/>
    <mergeCell ref="B31:I31"/>
    <mergeCell ref="B40:F40"/>
    <mergeCell ref="C35:F35"/>
    <mergeCell ref="C36:F36"/>
    <mergeCell ref="C37:F37"/>
    <mergeCell ref="C39:F39"/>
    <mergeCell ref="C38:F38"/>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9">
      <selection activeCell="I18" sqref="I18"/>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134</v>
      </c>
      <c r="E6" s="33"/>
      <c r="F6" s="33"/>
      <c r="G6" s="33"/>
      <c r="H6" s="33"/>
      <c r="I6" s="33"/>
    </row>
    <row r="7" spans="2:9" ht="54.75" customHeight="1">
      <c r="B7" s="23" t="s">
        <v>230</v>
      </c>
      <c r="C7" s="23"/>
      <c r="D7" s="33" t="s">
        <v>135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136</v>
      </c>
      <c r="D17" s="25"/>
      <c r="E17" s="25"/>
      <c r="F17" s="25"/>
      <c r="G17" s="9">
        <v>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137</v>
      </c>
      <c r="D32" s="24"/>
      <c r="E32" s="24"/>
      <c r="F32" s="24"/>
      <c r="G32" s="12">
        <v>20000</v>
      </c>
      <c r="H32" s="12"/>
      <c r="I32" s="13">
        <v>607.82</v>
      </c>
    </row>
    <row r="33" spans="2:9" s="10" customFormat="1" ht="34.5" customHeight="1">
      <c r="B33" s="8">
        <v>2</v>
      </c>
      <c r="C33" s="24" t="s">
        <v>138</v>
      </c>
      <c r="D33" s="24"/>
      <c r="E33" s="24"/>
      <c r="F33" s="24"/>
      <c r="G33" s="12">
        <v>50000</v>
      </c>
      <c r="H33" s="12"/>
      <c r="I33" s="13">
        <v>0</v>
      </c>
    </row>
    <row r="34" spans="2:9" s="10" customFormat="1" ht="34.5" customHeight="1">
      <c r="B34" s="8">
        <v>3</v>
      </c>
      <c r="C34" s="24" t="s">
        <v>139</v>
      </c>
      <c r="D34" s="24"/>
      <c r="E34" s="24"/>
      <c r="F34" s="24"/>
      <c r="G34" s="12">
        <v>50000</v>
      </c>
      <c r="H34" s="12"/>
      <c r="I34" s="13">
        <v>0</v>
      </c>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120000</v>
      </c>
      <c r="H37" s="14">
        <f>SUM(H32:H36)</f>
        <v>0</v>
      </c>
      <c r="I37" s="14">
        <f>SUM(I32:I36)</f>
        <v>607.82</v>
      </c>
    </row>
    <row r="38" spans="2:9" s="10" customFormat="1" ht="21" customHeight="1">
      <c r="B38" s="15"/>
      <c r="C38" s="15"/>
      <c r="D38" s="15"/>
      <c r="E38" s="15"/>
      <c r="F38" s="16"/>
      <c r="G38" s="17"/>
      <c r="H38" s="16"/>
      <c r="I38" s="17"/>
    </row>
  </sheetData>
  <sheetProtection/>
  <mergeCells count="33">
    <mergeCell ref="B37:F37"/>
    <mergeCell ref="C32:F32"/>
    <mergeCell ref="C33:F33"/>
    <mergeCell ref="C34:F34"/>
    <mergeCell ref="C36:F36"/>
    <mergeCell ref="C35:F35"/>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22">
      <selection activeCell="I34" sqref="I34:I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134</v>
      </c>
      <c r="E6" s="33"/>
      <c r="F6" s="33"/>
      <c r="G6" s="33"/>
      <c r="H6" s="33"/>
      <c r="I6" s="33"/>
    </row>
    <row r="7" spans="2:9" ht="54.75" customHeight="1">
      <c r="B7" s="23" t="s">
        <v>230</v>
      </c>
      <c r="C7" s="23"/>
      <c r="D7" s="33" t="s">
        <v>140</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141</v>
      </c>
      <c r="D17" s="25"/>
      <c r="E17" s="25"/>
      <c r="F17" s="25"/>
      <c r="G17" s="9">
        <v>19</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t="s">
        <v>142</v>
      </c>
      <c r="D20" s="25"/>
      <c r="E20" s="25"/>
      <c r="F20" s="25"/>
      <c r="G20" s="9">
        <v>19</v>
      </c>
      <c r="H20" s="9">
        <v>0</v>
      </c>
      <c r="I20" s="9">
        <v>0</v>
      </c>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143</v>
      </c>
      <c r="D32" s="24"/>
      <c r="E32" s="24"/>
      <c r="F32" s="24"/>
      <c r="G32" s="12">
        <v>250000</v>
      </c>
      <c r="H32" s="12"/>
      <c r="I32" s="13">
        <v>0</v>
      </c>
    </row>
    <row r="33" spans="2:9" s="10" customFormat="1" ht="34.5" customHeight="1">
      <c r="B33" s="8">
        <v>2</v>
      </c>
      <c r="C33" s="24" t="s">
        <v>144</v>
      </c>
      <c r="D33" s="24"/>
      <c r="E33" s="24"/>
      <c r="F33" s="24"/>
      <c r="G33" s="12">
        <v>50000</v>
      </c>
      <c r="H33" s="12"/>
      <c r="I33" s="13">
        <v>0</v>
      </c>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4</v>
      </c>
      <c r="C36" s="24"/>
      <c r="D36" s="24"/>
      <c r="E36" s="24"/>
      <c r="F36" s="24"/>
      <c r="G36" s="12"/>
      <c r="H36" s="12"/>
      <c r="I36" s="13"/>
    </row>
    <row r="37" spans="2:9" s="10" customFormat="1" ht="21" customHeight="1">
      <c r="B37" s="23" t="s">
        <v>238</v>
      </c>
      <c r="C37" s="23"/>
      <c r="D37" s="23"/>
      <c r="E37" s="23"/>
      <c r="F37" s="23"/>
      <c r="G37" s="14">
        <f>SUM(G32:G36)</f>
        <v>300000</v>
      </c>
      <c r="H37" s="14">
        <f>SUM(H32:H36)</f>
        <v>0</v>
      </c>
      <c r="I37" s="14">
        <f>SUM(I32:I36)</f>
        <v>0</v>
      </c>
    </row>
    <row r="38" spans="2:9" s="10" customFormat="1" ht="21" customHeight="1">
      <c r="B38" s="15"/>
      <c r="C38" s="15"/>
      <c r="D38" s="15"/>
      <c r="E38" s="15"/>
      <c r="F38" s="16"/>
      <c r="G38" s="17"/>
      <c r="H38" s="16"/>
      <c r="I38" s="17"/>
    </row>
  </sheetData>
  <sheetProtection/>
  <mergeCells count="33">
    <mergeCell ref="B2:I2"/>
    <mergeCell ref="B4:C4"/>
    <mergeCell ref="D4:I4"/>
    <mergeCell ref="B6:C6"/>
    <mergeCell ref="D6:I6"/>
    <mergeCell ref="B11:C11"/>
    <mergeCell ref="B12:I14"/>
    <mergeCell ref="B16:F16"/>
    <mergeCell ref="C17:F17"/>
    <mergeCell ref="B7:C7"/>
    <mergeCell ref="D7:I7"/>
    <mergeCell ref="B9:C10"/>
    <mergeCell ref="D9:I10"/>
    <mergeCell ref="B22:I22"/>
    <mergeCell ref="C23:F23"/>
    <mergeCell ref="B24:C24"/>
    <mergeCell ref="B25:I25"/>
    <mergeCell ref="B18:C18"/>
    <mergeCell ref="B19:I19"/>
    <mergeCell ref="C20:F20"/>
    <mergeCell ref="B21:C21"/>
    <mergeCell ref="C26:F26"/>
    <mergeCell ref="B27:C27"/>
    <mergeCell ref="B28:I28"/>
    <mergeCell ref="B30:F31"/>
    <mergeCell ref="G30:H30"/>
    <mergeCell ref="I30:I31"/>
    <mergeCell ref="B37:F37"/>
    <mergeCell ref="C32:F32"/>
    <mergeCell ref="C33:F33"/>
    <mergeCell ref="C34:F34"/>
    <mergeCell ref="C36:F36"/>
    <mergeCell ref="C35:F35"/>
  </mergeCells>
  <printOptions/>
  <pageMargins left="0.7479166666666667" right="0.7479166666666667" top="0.65" bottom="0.9840277777777777" header="0.5118055555555555" footer="0.5118055555555555"/>
  <pageSetup horizontalDpi="300" verticalDpi="300" orientation="portrait" paperSize="9" scale="85" r:id="rId1"/>
</worksheet>
</file>

<file path=xl/worksheets/sheet9.xml><?xml version="1.0" encoding="utf-8"?>
<worksheet xmlns="http://schemas.openxmlformats.org/spreadsheetml/2006/main" xmlns:r="http://schemas.openxmlformats.org/officeDocument/2006/relationships">
  <sheetPr>
    <tabColor indexed="13"/>
  </sheetPr>
  <dimension ref="B2:I38"/>
  <sheetViews>
    <sheetView showGridLines="0" zoomScalePageLayoutView="0" workbookViewId="0" topLeftCell="A19">
      <selection activeCell="I33" sqref="I33:I36"/>
    </sheetView>
  </sheetViews>
  <sheetFormatPr defaultColWidth="9.00390625" defaultRowHeight="15.75"/>
  <cols>
    <col min="1" max="1" width="2.375" style="1" customWidth="1"/>
    <col min="2" max="2" width="3.375" style="1" customWidth="1"/>
    <col min="3" max="3" width="15.375" style="1" customWidth="1"/>
    <col min="4" max="4" width="14.00390625" style="1" customWidth="1"/>
    <col min="5" max="5" width="9.00390625" style="1" customWidth="1"/>
    <col min="6" max="6" width="11.375" style="1" customWidth="1"/>
    <col min="7" max="9" width="11.25390625" style="1" customWidth="1"/>
    <col min="10" max="10" width="1.625" style="1" customWidth="1"/>
    <col min="11" max="16384" width="9.00390625" style="1" customWidth="1"/>
  </cols>
  <sheetData>
    <row r="2" spans="2:9" ht="15">
      <c r="B2" s="34" t="s">
        <v>227</v>
      </c>
      <c r="C2" s="34"/>
      <c r="D2" s="34"/>
      <c r="E2" s="34"/>
      <c r="F2" s="34"/>
      <c r="G2" s="34"/>
      <c r="H2" s="34"/>
      <c r="I2" s="34"/>
    </row>
    <row r="3" spans="2:9" ht="15">
      <c r="B3" s="2"/>
      <c r="C3" s="2"/>
      <c r="D3" s="2"/>
      <c r="E3" s="2"/>
      <c r="F3" s="2"/>
      <c r="G3" s="2"/>
      <c r="H3" s="2"/>
      <c r="I3" s="2"/>
    </row>
    <row r="4" spans="2:9" ht="15.75" customHeight="1">
      <c r="B4" s="35" t="s">
        <v>228</v>
      </c>
      <c r="C4" s="35"/>
      <c r="D4" s="25" t="s">
        <v>240</v>
      </c>
      <c r="E4" s="25"/>
      <c r="F4" s="25"/>
      <c r="G4" s="25"/>
      <c r="H4" s="25"/>
      <c r="I4" s="25"/>
    </row>
    <row r="6" spans="2:9" ht="54.75" customHeight="1">
      <c r="B6" s="23" t="s">
        <v>229</v>
      </c>
      <c r="C6" s="23"/>
      <c r="D6" s="33" t="s">
        <v>134</v>
      </c>
      <c r="E6" s="33"/>
      <c r="F6" s="33"/>
      <c r="G6" s="33"/>
      <c r="H6" s="33"/>
      <c r="I6" s="33"/>
    </row>
    <row r="7" spans="2:9" ht="54.75" customHeight="1">
      <c r="B7" s="23" t="s">
        <v>230</v>
      </c>
      <c r="C7" s="23"/>
      <c r="D7" s="33" t="s">
        <v>145</v>
      </c>
      <c r="E7" s="33"/>
      <c r="F7" s="33"/>
      <c r="G7" s="33"/>
      <c r="H7" s="33"/>
      <c r="I7" s="33"/>
    </row>
    <row r="8" spans="2:9" ht="15">
      <c r="B8" s="3"/>
      <c r="C8" s="3"/>
      <c r="D8" s="4"/>
      <c r="E8" s="4"/>
      <c r="F8" s="4"/>
      <c r="G8" s="4"/>
      <c r="H8" s="4"/>
      <c r="I8" s="4"/>
    </row>
    <row r="9" spans="2:9" ht="15" customHeight="1">
      <c r="B9" s="23" t="s">
        <v>231</v>
      </c>
      <c r="C9" s="23"/>
      <c r="D9" s="33"/>
      <c r="E9" s="33"/>
      <c r="F9" s="33"/>
      <c r="G9" s="33"/>
      <c r="H9" s="33"/>
      <c r="I9" s="33"/>
    </row>
    <row r="10" spans="2:9" ht="15">
      <c r="B10" s="23"/>
      <c r="C10" s="23"/>
      <c r="D10" s="33"/>
      <c r="E10" s="33"/>
      <c r="F10" s="33"/>
      <c r="G10" s="33"/>
      <c r="H10" s="33"/>
      <c r="I10" s="33"/>
    </row>
    <row r="11" spans="2:9" ht="15.75" customHeight="1">
      <c r="B11" s="32" t="s">
        <v>232</v>
      </c>
      <c r="C11" s="32"/>
      <c r="D11" s="5"/>
      <c r="E11" s="5"/>
      <c r="F11" s="5"/>
      <c r="G11" s="5"/>
      <c r="H11" s="5"/>
      <c r="I11" s="6"/>
    </row>
    <row r="12" spans="2:9" ht="15">
      <c r="B12" s="27"/>
      <c r="C12" s="27"/>
      <c r="D12" s="27"/>
      <c r="E12" s="27"/>
      <c r="F12" s="27"/>
      <c r="G12" s="27"/>
      <c r="H12" s="27"/>
      <c r="I12" s="27"/>
    </row>
    <row r="13" spans="2:9" ht="15">
      <c r="B13" s="27"/>
      <c r="C13" s="27"/>
      <c r="D13" s="27"/>
      <c r="E13" s="27"/>
      <c r="F13" s="27"/>
      <c r="G13" s="27"/>
      <c r="H13" s="27"/>
      <c r="I13" s="27"/>
    </row>
    <row r="14" spans="2:9" ht="15">
      <c r="B14" s="27"/>
      <c r="C14" s="27"/>
      <c r="D14" s="27"/>
      <c r="E14" s="27"/>
      <c r="F14" s="27"/>
      <c r="G14" s="27"/>
      <c r="H14" s="27"/>
      <c r="I14" s="27"/>
    </row>
    <row r="16" spans="2:9" ht="19.5" customHeight="1">
      <c r="B16" s="23" t="s">
        <v>233</v>
      </c>
      <c r="C16" s="23"/>
      <c r="D16" s="23"/>
      <c r="E16" s="23"/>
      <c r="F16" s="23"/>
      <c r="G16" s="7" t="s">
        <v>230</v>
      </c>
      <c r="H16" s="7" t="s">
        <v>359</v>
      </c>
      <c r="I16" s="7" t="s">
        <v>360</v>
      </c>
    </row>
    <row r="17" spans="2:9" ht="15" customHeight="1">
      <c r="B17" s="8">
        <v>1</v>
      </c>
      <c r="C17" s="25" t="s">
        <v>146</v>
      </c>
      <c r="D17" s="25"/>
      <c r="E17" s="25"/>
      <c r="F17" s="25"/>
      <c r="G17" s="9">
        <v>50</v>
      </c>
      <c r="H17" s="9">
        <v>0</v>
      </c>
      <c r="I17" s="9">
        <v>0</v>
      </c>
    </row>
    <row r="18" spans="2:9" ht="15" customHeight="1">
      <c r="B18" s="32" t="s">
        <v>234</v>
      </c>
      <c r="C18" s="32"/>
      <c r="D18" s="5"/>
      <c r="E18" s="5"/>
      <c r="F18" s="5"/>
      <c r="G18" s="5"/>
      <c r="H18" s="5"/>
      <c r="I18" s="6"/>
    </row>
    <row r="19" spans="2:9" ht="15" customHeight="1">
      <c r="B19" s="27"/>
      <c r="C19" s="27"/>
      <c r="D19" s="27"/>
      <c r="E19" s="27"/>
      <c r="F19" s="27"/>
      <c r="G19" s="27"/>
      <c r="H19" s="27"/>
      <c r="I19" s="27"/>
    </row>
    <row r="20" spans="2:9" ht="15" customHeight="1">
      <c r="B20" s="8">
        <v>2</v>
      </c>
      <c r="C20" s="25"/>
      <c r="D20" s="25"/>
      <c r="E20" s="25"/>
      <c r="F20" s="25"/>
      <c r="G20" s="9"/>
      <c r="H20" s="9"/>
      <c r="I20" s="9"/>
    </row>
    <row r="21" spans="2:9" ht="15" customHeight="1">
      <c r="B21" s="32" t="s">
        <v>234</v>
      </c>
      <c r="C21" s="32"/>
      <c r="D21" s="5"/>
      <c r="E21" s="5"/>
      <c r="F21" s="5"/>
      <c r="G21" s="5"/>
      <c r="H21" s="5"/>
      <c r="I21" s="6"/>
    </row>
    <row r="22" spans="2:9" ht="15" customHeight="1">
      <c r="B22" s="27"/>
      <c r="C22" s="27"/>
      <c r="D22" s="27"/>
      <c r="E22" s="27"/>
      <c r="F22" s="27"/>
      <c r="G22" s="27"/>
      <c r="H22" s="27"/>
      <c r="I22" s="27"/>
    </row>
    <row r="23" spans="2:9" ht="15" customHeight="1">
      <c r="B23" s="8">
        <v>3</v>
      </c>
      <c r="C23" s="25"/>
      <c r="D23" s="25"/>
      <c r="E23" s="25"/>
      <c r="F23" s="25"/>
      <c r="G23" s="9"/>
      <c r="H23" s="9"/>
      <c r="I23" s="9"/>
    </row>
    <row r="24" spans="2:9" ht="15" customHeight="1">
      <c r="B24" s="32" t="s">
        <v>234</v>
      </c>
      <c r="C24" s="32"/>
      <c r="D24" s="5"/>
      <c r="E24" s="5"/>
      <c r="F24" s="5"/>
      <c r="G24" s="5"/>
      <c r="H24" s="5"/>
      <c r="I24" s="6"/>
    </row>
    <row r="25" spans="2:9" ht="15" customHeight="1">
      <c r="B25" s="27"/>
      <c r="C25" s="27"/>
      <c r="D25" s="27"/>
      <c r="E25" s="27"/>
      <c r="F25" s="27"/>
      <c r="G25" s="27"/>
      <c r="H25" s="27"/>
      <c r="I25" s="27"/>
    </row>
    <row r="26" spans="2:9" ht="15" customHeight="1">
      <c r="B26" s="8">
        <v>4</v>
      </c>
      <c r="C26" s="25"/>
      <c r="D26" s="25"/>
      <c r="E26" s="25"/>
      <c r="F26" s="25"/>
      <c r="G26" s="9"/>
      <c r="H26" s="9"/>
      <c r="I26" s="9"/>
    </row>
    <row r="27" spans="2:9" ht="15" customHeight="1">
      <c r="B27" s="26" t="s">
        <v>234</v>
      </c>
      <c r="C27" s="26"/>
      <c r="D27" s="5"/>
      <c r="E27" s="5"/>
      <c r="F27" s="5"/>
      <c r="G27" s="5"/>
      <c r="H27" s="5"/>
      <c r="I27" s="6"/>
    </row>
    <row r="28" spans="2:9" ht="15" customHeight="1">
      <c r="B28" s="27"/>
      <c r="C28" s="27"/>
      <c r="D28" s="27"/>
      <c r="E28" s="27"/>
      <c r="F28" s="27"/>
      <c r="G28" s="27"/>
      <c r="H28" s="27"/>
      <c r="I28" s="27"/>
    </row>
    <row r="29" spans="2:9" ht="15">
      <c r="B29" s="10"/>
      <c r="C29" s="10"/>
      <c r="D29" s="10"/>
      <c r="E29" s="10"/>
      <c r="F29" s="10"/>
      <c r="G29" s="10"/>
      <c r="H29" s="10"/>
      <c r="I29" s="10"/>
    </row>
    <row r="30" spans="2:9" s="10" customFormat="1" ht="15" customHeight="1">
      <c r="B30" s="28" t="s">
        <v>235</v>
      </c>
      <c r="C30" s="28"/>
      <c r="D30" s="28"/>
      <c r="E30" s="28"/>
      <c r="F30" s="28"/>
      <c r="G30" s="29" t="s">
        <v>239</v>
      </c>
      <c r="H30" s="30"/>
      <c r="I30" s="31" t="s">
        <v>361</v>
      </c>
    </row>
    <row r="31" spans="2:9" s="10" customFormat="1" ht="15">
      <c r="B31" s="28"/>
      <c r="C31" s="28"/>
      <c r="D31" s="28"/>
      <c r="E31" s="28"/>
      <c r="F31" s="28"/>
      <c r="G31" s="11" t="s">
        <v>236</v>
      </c>
      <c r="H31" s="11" t="s">
        <v>237</v>
      </c>
      <c r="I31" s="31"/>
    </row>
    <row r="32" spans="2:9" s="10" customFormat="1" ht="34.5" customHeight="1">
      <c r="B32" s="8">
        <v>1</v>
      </c>
      <c r="C32" s="24" t="s">
        <v>147</v>
      </c>
      <c r="D32" s="24"/>
      <c r="E32" s="24"/>
      <c r="F32" s="24"/>
      <c r="G32" s="12">
        <v>60000</v>
      </c>
      <c r="H32" s="12"/>
      <c r="I32" s="13">
        <v>0</v>
      </c>
    </row>
    <row r="33" spans="2:9" s="10" customFormat="1" ht="34.5" customHeight="1">
      <c r="B33" s="8">
        <v>2</v>
      </c>
      <c r="C33" s="24"/>
      <c r="D33" s="24"/>
      <c r="E33" s="24"/>
      <c r="F33" s="24"/>
      <c r="G33" s="12"/>
      <c r="H33" s="12"/>
      <c r="I33" s="13"/>
    </row>
    <row r="34" spans="2:9" s="10" customFormat="1" ht="34.5" customHeight="1">
      <c r="B34" s="8">
        <v>3</v>
      </c>
      <c r="C34" s="24"/>
      <c r="D34" s="24"/>
      <c r="E34" s="24"/>
      <c r="F34" s="24"/>
      <c r="G34" s="12"/>
      <c r="H34" s="12"/>
      <c r="I34" s="13"/>
    </row>
    <row r="35" spans="2:9" s="10" customFormat="1" ht="34.5" customHeight="1">
      <c r="B35" s="8">
        <v>4</v>
      </c>
      <c r="C35" s="24"/>
      <c r="D35" s="24"/>
      <c r="E35" s="24"/>
      <c r="F35" s="24"/>
      <c r="G35" s="12"/>
      <c r="H35" s="12"/>
      <c r="I35" s="13"/>
    </row>
    <row r="36" spans="2:9" s="10" customFormat="1" ht="34.5" customHeight="1">
      <c r="B36" s="8">
        <v>5</v>
      </c>
      <c r="C36" s="24"/>
      <c r="D36" s="24"/>
      <c r="E36" s="24"/>
      <c r="F36" s="24"/>
      <c r="G36" s="12"/>
      <c r="H36" s="12"/>
      <c r="I36" s="13"/>
    </row>
    <row r="37" spans="2:9" s="10" customFormat="1" ht="21" customHeight="1">
      <c r="B37" s="23" t="s">
        <v>238</v>
      </c>
      <c r="C37" s="23"/>
      <c r="D37" s="23"/>
      <c r="E37" s="23"/>
      <c r="F37" s="23"/>
      <c r="G37" s="14">
        <f>SUM(G32:G36)</f>
        <v>60000</v>
      </c>
      <c r="H37" s="14">
        <f>SUM(H32:H36)</f>
        <v>0</v>
      </c>
      <c r="I37" s="14">
        <f>SUM(I32:I36)</f>
        <v>0</v>
      </c>
    </row>
    <row r="38" spans="2:9" s="10" customFormat="1" ht="21" customHeight="1">
      <c r="B38" s="15"/>
      <c r="C38" s="15"/>
      <c r="D38" s="15"/>
      <c r="E38" s="15"/>
      <c r="F38" s="16"/>
      <c r="G38" s="17"/>
      <c r="H38" s="16"/>
      <c r="I38" s="17"/>
    </row>
  </sheetData>
  <sheetProtection/>
  <mergeCells count="33">
    <mergeCell ref="B37:F37"/>
    <mergeCell ref="C32:F32"/>
    <mergeCell ref="C33:F33"/>
    <mergeCell ref="C35:F35"/>
    <mergeCell ref="C36:F36"/>
    <mergeCell ref="C34:F34"/>
    <mergeCell ref="B24:C24"/>
    <mergeCell ref="B25:I25"/>
    <mergeCell ref="C26:F26"/>
    <mergeCell ref="B27:C27"/>
    <mergeCell ref="B28:I28"/>
    <mergeCell ref="B30:F31"/>
    <mergeCell ref="G30:H30"/>
    <mergeCell ref="I30:I31"/>
    <mergeCell ref="B18:C18"/>
    <mergeCell ref="B19:I19"/>
    <mergeCell ref="C20:F20"/>
    <mergeCell ref="B21:C21"/>
    <mergeCell ref="B22:I22"/>
    <mergeCell ref="C23:F23"/>
    <mergeCell ref="B9:C10"/>
    <mergeCell ref="D9:I10"/>
    <mergeCell ref="B11:C11"/>
    <mergeCell ref="B12:I14"/>
    <mergeCell ref="B16:F16"/>
    <mergeCell ref="C17:F17"/>
    <mergeCell ref="B2:I2"/>
    <mergeCell ref="B4:C4"/>
    <mergeCell ref="D4:I4"/>
    <mergeCell ref="B6:C6"/>
    <mergeCell ref="D6:I6"/>
    <mergeCell ref="B7:C7"/>
    <mergeCell ref="D7:I7"/>
  </mergeCells>
  <printOptions/>
  <pageMargins left="0.7479166666666667" right="0.7479166666666667" top="0.65" bottom="0.9840277777777777" header="0.5118055555555555" footer="0.5118055555555555"/>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cp:lastPrinted>2016-02-17T11:18:12Z</cp:lastPrinted>
  <dcterms:created xsi:type="dcterms:W3CDTF">2011-11-01T06:22:21Z</dcterms:created>
  <dcterms:modified xsi:type="dcterms:W3CDTF">2016-02-23T11:29:47Z</dcterms:modified>
  <cp:category/>
  <cp:version/>
  <cp:contentType/>
  <cp:contentStatus/>
</cp:coreProperties>
</file>